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9045" activeTab="0"/>
  </bookViews>
  <sheets>
    <sheet name="6km" sheetId="1" r:id="rId1"/>
    <sheet name="Mládež" sheetId="2" r:id="rId2"/>
    <sheet name="M-2km" sheetId="3" r:id="rId3"/>
    <sheet name="Ž-2km" sheetId="4" r:id="rId4"/>
    <sheet name="Psi-2km" sheetId="5" r:id="rId5"/>
    <sheet name="Psi-6km" sheetId="6" r:id="rId6"/>
  </sheets>
  <definedNames>
    <definedName name="_Fill" hidden="1">'6km'!$F$9:$F$191</definedName>
    <definedName name="_Key1" hidden="1">'6km'!$V$3:$V$191</definedName>
    <definedName name="_Order1" hidden="1">255</definedName>
    <definedName name="_Sort" hidden="1">'6km'!$B$3:$AH$191</definedName>
    <definedName name="_xlfn.BAHTTEXT" hidden="1">#NAME?</definedName>
    <definedName name="_xlnm.Print_Area" localSheetId="0">'6km'!$B$42:$AL$59</definedName>
  </definedNames>
  <calcPr fullCalcOnLoad="1"/>
</workbook>
</file>

<file path=xl/sharedStrings.xml><?xml version="1.0" encoding="utf-8"?>
<sst xmlns="http://schemas.openxmlformats.org/spreadsheetml/2006/main" count="774" uniqueCount="401">
  <si>
    <t>Pořadí absolutně</t>
  </si>
  <si>
    <t>Pořadí dle času</t>
  </si>
  <si>
    <t>Pořadí v kategorii</t>
  </si>
  <si>
    <t>Jméno</t>
  </si>
  <si>
    <t>Příjmení</t>
  </si>
  <si>
    <t>Kategorie</t>
  </si>
  <si>
    <t>Handicap</t>
  </si>
  <si>
    <t>Čas s handicapem</t>
  </si>
  <si>
    <t>Rychlost (km/hod)</t>
  </si>
  <si>
    <t>Čas na 1 km (min)</t>
  </si>
  <si>
    <t>1.kolo</t>
  </si>
  <si>
    <t>2.kolo</t>
  </si>
  <si>
    <t>3.kolo</t>
  </si>
  <si>
    <t>Startovní číslo</t>
  </si>
  <si>
    <t>Pohlaví</t>
  </si>
  <si>
    <t>Ročník</t>
  </si>
  <si>
    <t>Po 1. kole</t>
  </si>
  <si>
    <t>Po 2. kole</t>
  </si>
  <si>
    <t>Po 3. kole</t>
  </si>
  <si>
    <t>M</t>
  </si>
  <si>
    <t>Muži</t>
  </si>
  <si>
    <t>ročník&lt;</t>
  </si>
  <si>
    <t>handicap</t>
  </si>
  <si>
    <t>Ženy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</si>
  <si>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</si>
  <si>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</si>
  <si>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</si>
  <si>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</si>
  <si>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</si>
  <si>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</si>
  <si>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</si>
  <si>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</si>
  <si>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</si>
  <si>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</si>
  <si>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Čas dle hmotnosti</t>
  </si>
  <si>
    <t>Výška</t>
  </si>
  <si>
    <t>Součinitel přetížení</t>
  </si>
  <si>
    <t>Pavel</t>
  </si>
  <si>
    <t xml:space="preserve">Mojmír </t>
  </si>
  <si>
    <t>Klíma</t>
  </si>
  <si>
    <t>Karel</t>
  </si>
  <si>
    <t xml:space="preserve">Pavel </t>
  </si>
  <si>
    <t xml:space="preserve">Ryska </t>
  </si>
  <si>
    <t xml:space="preserve">Ouzký </t>
  </si>
  <si>
    <t>Petr</t>
  </si>
  <si>
    <t>Dolanský</t>
  </si>
  <si>
    <t xml:space="preserve">Josef </t>
  </si>
  <si>
    <t xml:space="preserve">Michal </t>
  </si>
  <si>
    <t>Růžička</t>
  </si>
  <si>
    <t>Martin</t>
  </si>
  <si>
    <t xml:space="preserve">Václav </t>
  </si>
  <si>
    <t xml:space="preserve">Smeták </t>
  </si>
  <si>
    <t xml:space="preserve">Vilém </t>
  </si>
  <si>
    <t>Jan</t>
  </si>
  <si>
    <t xml:space="preserve">Petr </t>
  </si>
  <si>
    <t xml:space="preserve">Vladimír </t>
  </si>
  <si>
    <t>Klail</t>
  </si>
  <si>
    <t xml:space="preserve">František </t>
  </si>
  <si>
    <t xml:space="preserve">Konšel </t>
  </si>
  <si>
    <t xml:space="preserve">Jiří </t>
  </si>
  <si>
    <t xml:space="preserve">Viták </t>
  </si>
  <si>
    <t>Tittelbach</t>
  </si>
  <si>
    <t xml:space="preserve">Karlík </t>
  </si>
  <si>
    <t xml:space="preserve">Blažka </t>
  </si>
  <si>
    <t xml:space="preserve">Libor </t>
  </si>
  <si>
    <t xml:space="preserve">Hubáček </t>
  </si>
  <si>
    <t xml:space="preserve">Marián </t>
  </si>
  <si>
    <t xml:space="preserve">Kacerovský </t>
  </si>
  <si>
    <t>Kreml</t>
  </si>
  <si>
    <t>Vojtěch</t>
  </si>
  <si>
    <t>Bohumil</t>
  </si>
  <si>
    <t>Pořadí dle hmotnosti</t>
  </si>
  <si>
    <t>František</t>
  </si>
  <si>
    <t>Ž</t>
  </si>
  <si>
    <t>Josef</t>
  </si>
  <si>
    <t>Gombita</t>
  </si>
  <si>
    <t>Kalát</t>
  </si>
  <si>
    <t xml:space="preserve">Svoboda </t>
  </si>
  <si>
    <t>Kirsch</t>
  </si>
  <si>
    <t>Stanislav</t>
  </si>
  <si>
    <t>David</t>
  </si>
  <si>
    <t xml:space="preserve">Král </t>
  </si>
  <si>
    <t>Vratislav</t>
  </si>
  <si>
    <t xml:space="preserve">Stejskal </t>
  </si>
  <si>
    <t xml:space="preserve">Kouba </t>
  </si>
  <si>
    <t xml:space="preserve">Miroslav </t>
  </si>
  <si>
    <t>Armstark</t>
  </si>
  <si>
    <t xml:space="preserve">Dušan </t>
  </si>
  <si>
    <t xml:space="preserve">Pabišta </t>
  </si>
  <si>
    <t>Vlastimil</t>
  </si>
  <si>
    <t>Gýra</t>
  </si>
  <si>
    <t xml:space="preserve">Holý </t>
  </si>
  <si>
    <t xml:space="preserve">Klíma </t>
  </si>
  <si>
    <t xml:space="preserve">Vrba </t>
  </si>
  <si>
    <t>Vachulková</t>
  </si>
  <si>
    <t>Petra</t>
  </si>
  <si>
    <t>Písařík</t>
  </si>
  <si>
    <t>Karas</t>
  </si>
  <si>
    <t>Šnejdar</t>
  </si>
  <si>
    <t>Muganil</t>
  </si>
  <si>
    <t>Frolík</t>
  </si>
  <si>
    <t>Hřích</t>
  </si>
  <si>
    <t>Eliška</t>
  </si>
  <si>
    <t>Křížová</t>
  </si>
  <si>
    <t xml:space="preserve">Anděl </t>
  </si>
  <si>
    <t>Jitka</t>
  </si>
  <si>
    <t xml:space="preserve">Bělohlávková </t>
  </si>
  <si>
    <t xml:space="preserve">Zdeněk </t>
  </si>
  <si>
    <t xml:space="preserve">Brůžek </t>
  </si>
  <si>
    <t xml:space="preserve">Bušo </t>
  </si>
  <si>
    <t>Dietrich</t>
  </si>
  <si>
    <t xml:space="preserve">Květoslav </t>
  </si>
  <si>
    <t xml:space="preserve">Dlask </t>
  </si>
  <si>
    <t xml:space="preserve">Richard </t>
  </si>
  <si>
    <t>Geiser</t>
  </si>
  <si>
    <t xml:space="preserve">Milan </t>
  </si>
  <si>
    <t>Herman</t>
  </si>
  <si>
    <t>Jiří</t>
  </si>
  <si>
    <t>Hrabák</t>
  </si>
  <si>
    <t xml:space="preserve">Hudálek </t>
  </si>
  <si>
    <t>Miroslav</t>
  </si>
  <si>
    <t xml:space="preserve">Chrasný </t>
  </si>
  <si>
    <t xml:space="preserve">Kaliba </t>
  </si>
  <si>
    <t>Keprt</t>
  </si>
  <si>
    <t xml:space="preserve">Petra </t>
  </si>
  <si>
    <t xml:space="preserve">Klausová </t>
  </si>
  <si>
    <t xml:space="preserve">Kohout </t>
  </si>
  <si>
    <t>Vladimír</t>
  </si>
  <si>
    <t>Kritzbach</t>
  </si>
  <si>
    <t xml:space="preserve">Ivan </t>
  </si>
  <si>
    <t>Kyselý</t>
  </si>
  <si>
    <t xml:space="preserve">Lisý </t>
  </si>
  <si>
    <t>Lovaš</t>
  </si>
  <si>
    <t xml:space="preserve">Otakar </t>
  </si>
  <si>
    <t xml:space="preserve">Mach </t>
  </si>
  <si>
    <t>Martykán</t>
  </si>
  <si>
    <t xml:space="preserve">Masopust </t>
  </si>
  <si>
    <t xml:space="preserve">Kateřina </t>
  </si>
  <si>
    <t xml:space="preserve">Matoušová </t>
  </si>
  <si>
    <t>Ladislav</t>
  </si>
  <si>
    <t>Mázik</t>
  </si>
  <si>
    <t xml:space="preserve">Mikoláš </t>
  </si>
  <si>
    <t xml:space="preserve">Novák </t>
  </si>
  <si>
    <t>Nový</t>
  </si>
  <si>
    <t xml:space="preserve">Tomáš </t>
  </si>
  <si>
    <t xml:space="preserve">Ondrášek </t>
  </si>
  <si>
    <t xml:space="preserve">Lubomír </t>
  </si>
  <si>
    <t xml:space="preserve">Pařil </t>
  </si>
  <si>
    <t>Patík</t>
  </si>
  <si>
    <t xml:space="preserve">Podzemský </t>
  </si>
  <si>
    <t>Prokeš</t>
  </si>
  <si>
    <t xml:space="preserve">Jaroslav </t>
  </si>
  <si>
    <t xml:space="preserve">Prošek </t>
  </si>
  <si>
    <t>Rudl</t>
  </si>
  <si>
    <t xml:space="preserve">Ivo </t>
  </si>
  <si>
    <t xml:space="preserve">Řezáč </t>
  </si>
  <si>
    <t xml:space="preserve">Martin </t>
  </si>
  <si>
    <t xml:space="preserve">Sedláček </t>
  </si>
  <si>
    <t xml:space="preserve">Radek </t>
  </si>
  <si>
    <t xml:space="preserve">Sedlák </t>
  </si>
  <si>
    <t>Zlata</t>
  </si>
  <si>
    <t>Sedláková</t>
  </si>
  <si>
    <t xml:space="preserve">Slapnička </t>
  </si>
  <si>
    <t xml:space="preserve">Stracený </t>
  </si>
  <si>
    <t>Šatalík</t>
  </si>
  <si>
    <t xml:space="preserve">Jan </t>
  </si>
  <si>
    <t>Šoupal</t>
  </si>
  <si>
    <t xml:space="preserve">Špecián </t>
  </si>
  <si>
    <t xml:space="preserve">Šebestian </t>
  </si>
  <si>
    <t>Šulc</t>
  </si>
  <si>
    <t xml:space="preserve">Trkal </t>
  </si>
  <si>
    <t>Vaculka</t>
  </si>
  <si>
    <t>Vebr</t>
  </si>
  <si>
    <t>Večeřa</t>
  </si>
  <si>
    <t xml:space="preserve">Voda </t>
  </si>
  <si>
    <t xml:space="preserve">Vreštiak </t>
  </si>
  <si>
    <t>Bedřich</t>
  </si>
  <si>
    <t xml:space="preserve">Zajíček </t>
  </si>
  <si>
    <t>Pořadí</t>
  </si>
  <si>
    <t>Čas</t>
  </si>
  <si>
    <t>Ćas na 1 km (min)</t>
  </si>
  <si>
    <t>startovní číslo</t>
  </si>
  <si>
    <t xml:space="preserve">Stanislav </t>
  </si>
  <si>
    <t>Bela</t>
  </si>
  <si>
    <t>Bambas</t>
  </si>
  <si>
    <t>Kujíček</t>
  </si>
  <si>
    <t>Zlatohlávek</t>
  </si>
  <si>
    <t xml:space="preserve">Michaela </t>
  </si>
  <si>
    <t xml:space="preserve">Dohnalová </t>
  </si>
  <si>
    <t xml:space="preserve">Eva </t>
  </si>
  <si>
    <t xml:space="preserve">Kočkovská </t>
  </si>
  <si>
    <t xml:space="preserve">Holá </t>
  </si>
  <si>
    <t xml:space="preserve">Zuzana </t>
  </si>
  <si>
    <t xml:space="preserve">Válek </t>
  </si>
  <si>
    <t xml:space="preserve">Vytlačil </t>
  </si>
  <si>
    <t xml:space="preserve">Jaromír </t>
  </si>
  <si>
    <t xml:space="preserve">Kessler </t>
  </si>
  <si>
    <t xml:space="preserve">Vojtech </t>
  </si>
  <si>
    <t xml:space="preserve">Bednář </t>
  </si>
  <si>
    <t xml:space="preserve">Mandinec </t>
  </si>
  <si>
    <t xml:space="preserve">Jakub </t>
  </si>
  <si>
    <t xml:space="preserve">Sládeček </t>
  </si>
  <si>
    <t>Kejř</t>
  </si>
  <si>
    <t xml:space="preserve">René </t>
  </si>
  <si>
    <t xml:space="preserve">Kotíšek </t>
  </si>
  <si>
    <t xml:space="preserve">Peter </t>
  </si>
  <si>
    <t xml:space="preserve">Kamenský </t>
  </si>
  <si>
    <t xml:space="preserve">Meduna </t>
  </si>
  <si>
    <t>Olšer</t>
  </si>
  <si>
    <t xml:space="preserve">Žítek </t>
  </si>
  <si>
    <t xml:space="preserve">Jakl </t>
  </si>
  <si>
    <t xml:space="preserve">Ernest </t>
  </si>
  <si>
    <t xml:space="preserve">Veselý </t>
  </si>
  <si>
    <t>Uhlíková</t>
  </si>
  <si>
    <t>Simona</t>
  </si>
  <si>
    <t xml:space="preserve">Eliška </t>
  </si>
  <si>
    <t xml:space="preserve">Medunová </t>
  </si>
  <si>
    <t xml:space="preserve">Karel </t>
  </si>
  <si>
    <t xml:space="preserve">Červenka </t>
  </si>
  <si>
    <t xml:space="preserve">Hradecký </t>
  </si>
  <si>
    <t xml:space="preserve">Miloslav </t>
  </si>
  <si>
    <t>Rudolf</t>
  </si>
  <si>
    <t xml:space="preserve">Vorlíček </t>
  </si>
  <si>
    <t xml:space="preserve">Oláh </t>
  </si>
  <si>
    <t xml:space="preserve">Tyl </t>
  </si>
  <si>
    <t xml:space="preserve">Aleš </t>
  </si>
  <si>
    <t>Filingr</t>
  </si>
  <si>
    <t xml:space="preserve">Bohumil </t>
  </si>
  <si>
    <t xml:space="preserve">Kreml </t>
  </si>
  <si>
    <t>Příjmení, jméno</t>
  </si>
  <si>
    <t>Rok nar.</t>
  </si>
  <si>
    <t>1.</t>
  </si>
  <si>
    <t>2.</t>
  </si>
  <si>
    <t>3.</t>
  </si>
  <si>
    <t>4.</t>
  </si>
  <si>
    <t>5.</t>
  </si>
  <si>
    <t>6.</t>
  </si>
  <si>
    <t>Pavelková Hana</t>
  </si>
  <si>
    <t>Svobodová Lucie</t>
  </si>
  <si>
    <t>ROČNÍK 95 - 94</t>
  </si>
  <si>
    <t>Klímová ml.</t>
  </si>
  <si>
    <t>Hmotnost 2007</t>
  </si>
  <si>
    <t>průměrný čas</t>
  </si>
  <si>
    <t>Čas bez handicapu 2007</t>
  </si>
  <si>
    <t xml:space="preserve">Nový </t>
  </si>
  <si>
    <t>Parnica</t>
  </si>
  <si>
    <t xml:space="preserve">Šindelář </t>
  </si>
  <si>
    <t xml:space="preserve">Urban </t>
  </si>
  <si>
    <t xml:space="preserve">Hubáčková </t>
  </si>
  <si>
    <t xml:space="preserve">Brejška </t>
  </si>
  <si>
    <t xml:space="preserve">Vágner </t>
  </si>
  <si>
    <t xml:space="preserve">Konečný </t>
  </si>
  <si>
    <t xml:space="preserve">Hrubý </t>
  </si>
  <si>
    <t xml:space="preserve">Machuta </t>
  </si>
  <si>
    <t xml:space="preserve">Hynek </t>
  </si>
  <si>
    <t xml:space="preserve">Šír </t>
  </si>
  <si>
    <t xml:space="preserve">Andrea </t>
  </si>
  <si>
    <t xml:space="preserve">Píchová </t>
  </si>
  <si>
    <t xml:space="preserve">Bedřich </t>
  </si>
  <si>
    <t xml:space="preserve">Střejček </t>
  </si>
  <si>
    <t>Čas bez handicapu 2006</t>
  </si>
  <si>
    <t>Patera</t>
  </si>
  <si>
    <t>Čas bez handicapu 2005</t>
  </si>
  <si>
    <t>Vondruška</t>
  </si>
  <si>
    <t>Rybáček</t>
  </si>
  <si>
    <t>Matuščin</t>
  </si>
  <si>
    <t>Farda</t>
  </si>
  <si>
    <t>Helus</t>
  </si>
  <si>
    <t>Vacek</t>
  </si>
  <si>
    <t>Jana</t>
  </si>
  <si>
    <t>Vildová</t>
  </si>
  <si>
    <t>Zuzana</t>
  </si>
  <si>
    <t>Pragerová</t>
  </si>
  <si>
    <t>Lucie</t>
  </si>
  <si>
    <t>Hájková</t>
  </si>
  <si>
    <t>Lenka</t>
  </si>
  <si>
    <t>Fardová</t>
  </si>
  <si>
    <t>Max</t>
  </si>
  <si>
    <t xml:space="preserve">Růžena </t>
  </si>
  <si>
    <t>Holá</t>
  </si>
  <si>
    <t>Jakub</t>
  </si>
  <si>
    <t>Lukáš</t>
  </si>
  <si>
    <t>Radba</t>
  </si>
  <si>
    <t>Benedikt 2009 - 2 km - psi</t>
  </si>
  <si>
    <t>Benedikt 2009 - 6 km - psi</t>
  </si>
  <si>
    <t>Benedikt 2009 - 2 km - ženy - juniorky</t>
  </si>
  <si>
    <t>Benedikt 2009 - 2 km - muži - junioři</t>
  </si>
  <si>
    <t>Čas bez handicapu 2008</t>
  </si>
  <si>
    <t>Hmotnost 2008</t>
  </si>
  <si>
    <t>Hmotnost 2009</t>
  </si>
  <si>
    <t>Čas bez handicapu 2009</t>
  </si>
  <si>
    <t>Průměrná rychlost (km/hod)</t>
  </si>
  <si>
    <t>Alexander</t>
  </si>
  <si>
    <t>Bílek</t>
  </si>
  <si>
    <t xml:space="preserve">Matěcha </t>
  </si>
  <si>
    <t xml:space="preserve">Koller </t>
  </si>
  <si>
    <t xml:space="preserve">Havlátko </t>
  </si>
  <si>
    <t>Běhounek</t>
  </si>
  <si>
    <t xml:space="preserve">Tvrzník </t>
  </si>
  <si>
    <t xml:space="preserve">Myslivec </t>
  </si>
  <si>
    <t xml:space="preserve">Richter </t>
  </si>
  <si>
    <t xml:space="preserve">Adam </t>
  </si>
  <si>
    <t>Luč</t>
  </si>
  <si>
    <t xml:space="preserve">Blažek </t>
  </si>
  <si>
    <t xml:space="preserve">Kříž </t>
  </si>
  <si>
    <t xml:space="preserve">Šatra </t>
  </si>
  <si>
    <t xml:space="preserve">Mottl </t>
  </si>
  <si>
    <t xml:space="preserve">Vlček </t>
  </si>
  <si>
    <t xml:space="preserve">Seman </t>
  </si>
  <si>
    <t xml:space="preserve">Kůrka </t>
  </si>
  <si>
    <t xml:space="preserve">Vávrů </t>
  </si>
  <si>
    <t>Tereze</t>
  </si>
  <si>
    <t xml:space="preserve">Růžičková </t>
  </si>
  <si>
    <t xml:space="preserve">Hendrychová </t>
  </si>
  <si>
    <t xml:space="preserve">Procházka </t>
  </si>
  <si>
    <t xml:space="preserve">Benedikt </t>
  </si>
  <si>
    <t xml:space="preserve">Ben </t>
  </si>
  <si>
    <t xml:space="preserve">Kolaříková </t>
  </si>
  <si>
    <t xml:space="preserve">Dominik </t>
  </si>
  <si>
    <t xml:space="preserve">Černohorský </t>
  </si>
  <si>
    <t xml:space="preserve">Zbyněk </t>
  </si>
  <si>
    <t xml:space="preserve">Kalita </t>
  </si>
  <si>
    <t xml:space="preserve">Antonín </t>
  </si>
  <si>
    <t xml:space="preserve">Čajka </t>
  </si>
  <si>
    <t>SILVESTROVSKÝ BĚH 2010 - 6 km</t>
  </si>
  <si>
    <t>Čas bez handicapu 2010</t>
  </si>
  <si>
    <t>Hmotnost 2010</t>
  </si>
  <si>
    <t>Měrná spotřeba energie (kJ/kg/min)</t>
  </si>
  <si>
    <t>Spotřeba energie (kJ)</t>
  </si>
  <si>
    <t xml:space="preserve">Matuščínová </t>
  </si>
  <si>
    <t xml:space="preserve">Barbora </t>
  </si>
  <si>
    <t xml:space="preserve">Adéla </t>
  </si>
  <si>
    <t xml:space="preserve">Kapferová </t>
  </si>
  <si>
    <t xml:space="preserve">Ivana </t>
  </si>
  <si>
    <t xml:space="preserve">Staňková </t>
  </si>
  <si>
    <t xml:space="preserve">Tereza </t>
  </si>
  <si>
    <t xml:space="preserve">František  </t>
  </si>
  <si>
    <t xml:space="preserve">Gýra </t>
  </si>
  <si>
    <t xml:space="preserve">Lieber </t>
  </si>
  <si>
    <t xml:space="preserve">Segl </t>
  </si>
  <si>
    <t xml:space="preserve">Struhovský </t>
  </si>
  <si>
    <t>Dekastello</t>
  </si>
  <si>
    <t>Suchánek</t>
  </si>
  <si>
    <t xml:space="preserve">Jandura </t>
  </si>
  <si>
    <t xml:space="preserve">Marek </t>
  </si>
  <si>
    <t xml:space="preserve">Novakovský </t>
  </si>
  <si>
    <t xml:space="preserve">Radim </t>
  </si>
  <si>
    <t xml:space="preserve">Kudrna </t>
  </si>
  <si>
    <t xml:space="preserve">Molcar </t>
  </si>
  <si>
    <t xml:space="preserve">Jindřich </t>
  </si>
  <si>
    <t xml:space="preserve">Kroh </t>
  </si>
  <si>
    <t xml:space="preserve">Polan </t>
  </si>
  <si>
    <t xml:space="preserve">Lucie </t>
  </si>
  <si>
    <t xml:space="preserve">Pasevová </t>
  </si>
  <si>
    <t xml:space="preserve">Pletichová </t>
  </si>
  <si>
    <t xml:space="preserve">Bartoš </t>
  </si>
  <si>
    <t>Čvingr</t>
  </si>
  <si>
    <t xml:space="preserve">Vondraček </t>
  </si>
  <si>
    <t>Spalovač energie</t>
  </si>
  <si>
    <t xml:space="preserve">Michala </t>
  </si>
  <si>
    <t xml:space="preserve">BATOLATA  </t>
  </si>
  <si>
    <t>Kožnar Dominik</t>
  </si>
  <si>
    <t>60m</t>
  </si>
  <si>
    <t>Skálová Stala</t>
  </si>
  <si>
    <t>Šic Petr</t>
  </si>
  <si>
    <t>Kamenská Eva Mária</t>
  </si>
  <si>
    <t>Kamenský Adam Jan</t>
  </si>
  <si>
    <t>Klailová Nikola</t>
  </si>
  <si>
    <t>ROČNÍK 06 - 05</t>
  </si>
  <si>
    <t>Matuščin Jan</t>
  </si>
  <si>
    <t>Pabištová Nela</t>
  </si>
  <si>
    <t>ROČNÍK 04 - 03</t>
  </si>
  <si>
    <t>Balážová Melanie</t>
  </si>
  <si>
    <t>HOLKY  -  250m</t>
  </si>
  <si>
    <t>KLUCI  - 250m</t>
  </si>
  <si>
    <t>Brejcha Bohumil</t>
  </si>
  <si>
    <t>ROČNÍK 02 - 01</t>
  </si>
  <si>
    <t>Augustýnová Sára</t>
  </si>
  <si>
    <t>HOLKY   -  543m</t>
  </si>
  <si>
    <t>Vokurková Noemi</t>
  </si>
  <si>
    <t>KLUCI   -  543m</t>
  </si>
  <si>
    <t>Slavík Vítek</t>
  </si>
  <si>
    <t>Řepa Václav</t>
  </si>
  <si>
    <t>ROČNÍK 00 - 99</t>
  </si>
  <si>
    <t>Vokurková Jasmína</t>
  </si>
  <si>
    <t>Tvrzník Jan</t>
  </si>
  <si>
    <t>ROČNÍK 98 - 97</t>
  </si>
  <si>
    <t>Civínová Adéla</t>
  </si>
  <si>
    <t>HOLKY - 1233m</t>
  </si>
  <si>
    <t>Rybáčková Nela</t>
  </si>
  <si>
    <t>Matuščinová Radka</t>
  </si>
  <si>
    <t>KLUCI  -  1233m</t>
  </si>
  <si>
    <t>Civín Adam</t>
  </si>
  <si>
    <t>HOLKY - 1580m</t>
  </si>
  <si>
    <t>Pelešková Gabriela</t>
  </si>
  <si>
    <t>Jebavá Eliška</t>
  </si>
  <si>
    <t>Hynlová Lucie</t>
  </si>
  <si>
    <t>KLUCI  -  1580m</t>
  </si>
  <si>
    <t>Hnízdil David</t>
  </si>
  <si>
    <t>Lieber Martin</t>
  </si>
  <si>
    <t>Ivana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</si>
</sst>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mmm\-yy_)"/>
    <numFmt numFmtId="166" formatCode="hh:mm:ss_)"/>
    <numFmt numFmtId="167" formatCode="0.0"/>
    <numFmt numFmtId="168" formatCode="0.00000"/>
    <numFmt numFmtId="169" formatCode="0.0000"/>
    <numFmt numFmtId="170" formatCode="0.0_)"/>
    <numFmt numFmtId="171" formatCode="0.00_)"/>
    <numFmt numFmtId="172" formatCode="0.000_)"/>
    <numFmt numFmtId="173" formatCode="[$-405]d\.\ mmmm\ yyyy"/>
    <numFmt numFmtId="174" formatCode="[$-F400]h:mm:ss\ AM/PM"/>
    <numFmt numFmtId="175" formatCode="mm:ss.0;@"/>
    <numFmt numFmtId="176" formatCode="0.0000_)"/>
    <numFmt numFmtId="177" formatCode="0.00000_)"/>
  </numFmts>
  <fonts count="45">
    <font>
      <sz val="12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0"/>
      <name val="Courier"/>
      <family val="1"/>
    </font>
    <font>
      <b/>
      <u val="single"/>
      <sz val="12"/>
      <name val="Arial CE"/>
      <family val="2"/>
    </font>
    <font>
      <b/>
      <sz val="22"/>
      <name val="Arial CE"/>
      <family val="2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b/>
      <sz val="14"/>
      <name val="Arial CE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color indexed="12"/>
      <name val="Arial CE"/>
      <family val="2"/>
    </font>
    <font>
      <b/>
      <sz val="14"/>
      <color indexed="12"/>
      <name val="Arial CE"/>
      <family val="2"/>
    </font>
    <font>
      <sz val="14"/>
      <name val="Arial CE"/>
      <family val="2"/>
    </font>
    <font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color indexed="18"/>
      <name val="Arial CE"/>
      <family val="2"/>
    </font>
    <font>
      <b/>
      <sz val="16"/>
      <name val="Arial CE"/>
      <family val="0"/>
    </font>
    <font>
      <b/>
      <sz val="10"/>
      <name val="Arial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7"/>
      <name val="Arial CE"/>
      <family val="2"/>
    </font>
    <font>
      <sz val="16"/>
      <name val="Arial CE"/>
      <family val="0"/>
    </font>
    <font>
      <b/>
      <sz val="12"/>
      <name val="Arial CE"/>
      <family val="0"/>
    </font>
    <font>
      <sz val="12"/>
      <name val="Arial Unicode MS"/>
      <family val="2"/>
    </font>
    <font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2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4" fillId="0" borderId="0" applyFont="0" applyFill="0" applyBorder="0" applyAlignment="0" applyProtection="0"/>
    <xf numFmtId="0" fontId="3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3" borderId="8" applyNumberFormat="0" applyAlignment="0" applyProtection="0"/>
    <xf numFmtId="0" fontId="38" fillId="13" borderId="9" applyNumberFormat="0" applyAlignment="0" applyProtection="0"/>
    <xf numFmtId="0" fontId="3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7" fontId="0" fillId="0" borderId="0" xfId="0" applyNumberForma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23" fillId="0" borderId="13" xfId="0" applyFont="1" applyBorder="1" applyAlignment="1">
      <alignment horizontal="center" vertical="center" textRotation="90"/>
    </xf>
    <xf numFmtId="0" fontId="23" fillId="0" borderId="14" xfId="0" applyFont="1" applyBorder="1" applyAlignment="1">
      <alignment horizontal="center" vertical="center" textRotation="90"/>
    </xf>
    <xf numFmtId="0" fontId="23" fillId="0" borderId="15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45" fontId="0" fillId="0" borderId="18" xfId="0" applyNumberFormat="1" applyBorder="1" applyAlignment="1">
      <alignment horizontal="center"/>
    </xf>
    <xf numFmtId="167" fontId="0" fillId="0" borderId="18" xfId="0" applyNumberFormat="1" applyBorder="1" applyAlignment="1" applyProtection="1">
      <alignment horizontal="center"/>
      <protection/>
    </xf>
    <xf numFmtId="0" fontId="23" fillId="0" borderId="19" xfId="0" applyFont="1" applyBorder="1" applyAlignment="1">
      <alignment horizontal="center" vertical="center" textRotation="90"/>
    </xf>
    <xf numFmtId="47" fontId="0" fillId="0" borderId="20" xfId="0" applyNumberForma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47" fontId="0" fillId="0" borderId="22" xfId="0" applyNumberForma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 vertical="center"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18" xfId="0" applyFont="1" applyBorder="1" applyAlignment="1" applyProtection="1">
      <alignment/>
      <protection locked="0"/>
    </xf>
    <xf numFmtId="165" fontId="8" fillId="0" borderId="18" xfId="0" applyNumberFormat="1" applyFont="1" applyBorder="1" applyAlignment="1" applyProtection="1">
      <alignment horizontal="left"/>
      <protection locked="0"/>
    </xf>
    <xf numFmtId="0" fontId="23" fillId="0" borderId="25" xfId="0" applyFont="1" applyBorder="1" applyAlignment="1">
      <alignment horizontal="center" vertical="center" textRotation="90"/>
    </xf>
    <xf numFmtId="0" fontId="23" fillId="0" borderId="26" xfId="0" applyFont="1" applyBorder="1" applyAlignment="1">
      <alignment horizontal="center" vertical="center" textRotation="90"/>
    </xf>
    <xf numFmtId="0" fontId="23" fillId="0" borderId="27" xfId="0" applyFont="1" applyFill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 wrapText="1"/>
    </xf>
    <xf numFmtId="21" fontId="0" fillId="0" borderId="18" xfId="0" applyNumberFormat="1" applyBorder="1" applyAlignment="1">
      <alignment horizontal="center"/>
    </xf>
    <xf numFmtId="0" fontId="23" fillId="0" borderId="27" xfId="0" applyFont="1" applyBorder="1" applyAlignment="1">
      <alignment horizontal="center" vertical="center" textRotation="90"/>
    </xf>
    <xf numFmtId="0" fontId="22" fillId="0" borderId="0" xfId="48" applyFont="1">
      <alignment/>
      <protection/>
    </xf>
    <xf numFmtId="0" fontId="22" fillId="0" borderId="0" xfId="48" applyFont="1" applyAlignment="1">
      <alignment horizontal="center"/>
      <protection/>
    </xf>
    <xf numFmtId="0" fontId="43" fillId="0" borderId="0" xfId="48" applyFont="1">
      <alignment/>
      <protection/>
    </xf>
    <xf numFmtId="0" fontId="43" fillId="0" borderId="0" xfId="48" applyFont="1" applyAlignment="1">
      <alignment horizontal="center"/>
      <protection/>
    </xf>
    <xf numFmtId="0" fontId="44" fillId="0" borderId="0" xfId="48" applyFont="1">
      <alignment/>
      <protection/>
    </xf>
    <xf numFmtId="0" fontId="0" fillId="0" borderId="0" xfId="48">
      <alignment/>
      <protection/>
    </xf>
    <xf numFmtId="0" fontId="0" fillId="18" borderId="0" xfId="48" applyFill="1">
      <alignment/>
      <protection/>
    </xf>
    <xf numFmtId="0" fontId="43" fillId="18" borderId="0" xfId="48" applyFont="1" applyFill="1">
      <alignment/>
      <protection/>
    </xf>
    <xf numFmtId="0" fontId="43" fillId="18" borderId="0" xfId="48" applyFont="1" applyFill="1" applyAlignment="1">
      <alignment horizontal="center"/>
      <protection/>
    </xf>
    <xf numFmtId="0" fontId="0" fillId="0" borderId="0" xfId="48" applyFill="1">
      <alignment/>
      <protection/>
    </xf>
    <xf numFmtId="0" fontId="43" fillId="0" borderId="0" xfId="48" applyFont="1" applyFill="1">
      <alignment/>
      <protection/>
    </xf>
    <xf numFmtId="0" fontId="43" fillId="0" borderId="0" xfId="48" applyFont="1" applyFill="1" applyAlignment="1">
      <alignment horizontal="center"/>
      <protection/>
    </xf>
    <xf numFmtId="0" fontId="43" fillId="0" borderId="29" xfId="48" applyFont="1" applyBorder="1">
      <alignment/>
      <protection/>
    </xf>
    <xf numFmtId="0" fontId="43" fillId="0" borderId="29" xfId="48" applyFont="1" applyBorder="1" applyAlignment="1">
      <alignment horizontal="center"/>
      <protection/>
    </xf>
    <xf numFmtId="0" fontId="43" fillId="0" borderId="0" xfId="48" applyFont="1" applyBorder="1">
      <alignment/>
      <protection/>
    </xf>
    <xf numFmtId="0" fontId="43" fillId="0" borderId="0" xfId="48" applyFont="1" applyBorder="1" applyAlignment="1">
      <alignment horizontal="center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/>
    </xf>
    <xf numFmtId="45" fontId="0" fillId="0" borderId="30" xfId="0" applyNumberFormat="1" applyBorder="1" applyAlignment="1">
      <alignment horizontal="center"/>
    </xf>
    <xf numFmtId="167" fontId="0" fillId="0" borderId="30" xfId="0" applyNumberFormat="1" applyBorder="1" applyAlignment="1" applyProtection="1">
      <alignment horizontal="center"/>
      <protection/>
    </xf>
    <xf numFmtId="47" fontId="0" fillId="0" borderId="30" xfId="0" applyNumberForma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23" fillId="0" borderId="31" xfId="0" applyFont="1" applyBorder="1" applyAlignment="1">
      <alignment horizontal="center" vertical="center" textRotation="90"/>
    </xf>
    <xf numFmtId="0" fontId="23" fillId="0" borderId="32" xfId="0" applyFont="1" applyBorder="1" applyAlignment="1">
      <alignment horizontal="center" vertical="center" textRotation="90"/>
    </xf>
    <xf numFmtId="0" fontId="23" fillId="0" borderId="33" xfId="0" applyFont="1" applyFill="1" applyBorder="1" applyAlignment="1">
      <alignment horizontal="center" vertical="center" textRotation="9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Border="1" applyAlignment="1">
      <alignment horizontal="center"/>
    </xf>
    <xf numFmtId="45" fontId="0" fillId="0" borderId="37" xfId="0" applyNumberFormat="1" applyBorder="1" applyAlignment="1">
      <alignment horizontal="center"/>
    </xf>
    <xf numFmtId="167" fontId="0" fillId="0" borderId="37" xfId="0" applyNumberFormat="1" applyBorder="1" applyAlignment="1" applyProtection="1">
      <alignment horizontal="center"/>
      <protection/>
    </xf>
    <xf numFmtId="47" fontId="0" fillId="0" borderId="37" xfId="0" applyNumberForma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30" xfId="0" applyFill="1" applyBorder="1" applyAlignment="1">
      <alignment horizontal="center"/>
    </xf>
    <xf numFmtId="21" fontId="0" fillId="0" borderId="3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21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165" fontId="16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5" fontId="17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45" fontId="10" fillId="0" borderId="0" xfId="0" applyNumberFormat="1" applyFont="1" applyBorder="1" applyAlignment="1" applyProtection="1">
      <alignment horizontal="center" vertical="center"/>
      <protection/>
    </xf>
    <xf numFmtId="45" fontId="10" fillId="0" borderId="0" xfId="0" applyNumberFormat="1" applyFont="1" applyBorder="1" applyAlignment="1" applyProtection="1">
      <alignment horizontal="center" vertical="center"/>
      <protection/>
    </xf>
    <xf numFmtId="45" fontId="17" fillId="0" borderId="0" xfId="0" applyNumberFormat="1" applyFont="1" applyBorder="1" applyAlignment="1" applyProtection="1">
      <alignment horizontal="center" vertical="center"/>
      <protection/>
    </xf>
    <xf numFmtId="45" fontId="17" fillId="0" borderId="0" xfId="0" applyNumberFormat="1" applyFont="1" applyBorder="1" applyAlignment="1" applyProtection="1">
      <alignment horizontal="center" vertical="center"/>
      <protection/>
    </xf>
    <xf numFmtId="167" fontId="17" fillId="0" borderId="0" xfId="0" applyNumberFormat="1" applyFont="1" applyBorder="1" applyAlignment="1" applyProtection="1">
      <alignment horizontal="center" vertical="center"/>
      <protection/>
    </xf>
    <xf numFmtId="47" fontId="17" fillId="0" borderId="0" xfId="0" applyNumberFormat="1" applyFont="1" applyBorder="1" applyAlignment="1" applyProtection="1">
      <alignment horizontal="center" vertical="center"/>
      <protection/>
    </xf>
    <xf numFmtId="45" fontId="17" fillId="0" borderId="2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45" fontId="15" fillId="0" borderId="39" xfId="0" applyNumberFormat="1" applyFont="1" applyBorder="1" applyAlignment="1" applyProtection="1">
      <alignment vertical="center"/>
      <protection locked="0"/>
    </xf>
    <xf numFmtId="45" fontId="15" fillId="0" borderId="0" xfId="0" applyNumberFormat="1" applyFont="1" applyAlignment="1" applyProtection="1">
      <alignment vertical="center"/>
      <protection locked="0"/>
    </xf>
    <xf numFmtId="45" fontId="15" fillId="0" borderId="4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40" fillId="0" borderId="20" xfId="0" applyFont="1" applyBorder="1" applyAlignment="1">
      <alignment horizontal="center" vertical="center"/>
    </xf>
    <xf numFmtId="45" fontId="17" fillId="0" borderId="0" xfId="0" applyNumberFormat="1" applyFont="1" applyAlignment="1" applyProtection="1">
      <alignment horizontal="center" vertical="center"/>
      <protection/>
    </xf>
    <xf numFmtId="175" fontId="17" fillId="0" borderId="0" xfId="0" applyNumberFormat="1" applyFont="1" applyBorder="1" applyAlignment="1">
      <alignment vertical="center"/>
    </xf>
    <xf numFmtId="0" fontId="18" fillId="0" borderId="16" xfId="0" applyFont="1" applyBorder="1" applyAlignment="1" applyProtection="1">
      <alignment vertical="center"/>
      <protection locked="0"/>
    </xf>
    <xf numFmtId="165" fontId="19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1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5" fontId="18" fillId="0" borderId="0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 applyProtection="1">
      <alignment horizontal="center" vertical="center"/>
      <protection locked="0"/>
    </xf>
    <xf numFmtId="164" fontId="19" fillId="0" borderId="0" xfId="0" applyNumberFormat="1" applyFont="1" applyBorder="1" applyAlignment="1" applyProtection="1">
      <alignment horizontal="center" vertical="center"/>
      <protection locked="0"/>
    </xf>
    <xf numFmtId="45" fontId="19" fillId="0" borderId="0" xfId="0" applyNumberFormat="1" applyFont="1" applyBorder="1" applyAlignment="1" applyProtection="1">
      <alignment horizontal="center" vertical="center"/>
      <protection/>
    </xf>
    <xf numFmtId="45" fontId="18" fillId="0" borderId="0" xfId="0" applyNumberFormat="1" applyFont="1" applyBorder="1" applyAlignment="1" applyProtection="1">
      <alignment horizontal="center" vertical="center"/>
      <protection/>
    </xf>
    <xf numFmtId="167" fontId="18" fillId="0" borderId="0" xfId="0" applyNumberFormat="1" applyFont="1" applyBorder="1" applyAlignment="1" applyProtection="1">
      <alignment horizontal="center" vertical="center"/>
      <protection/>
    </xf>
    <xf numFmtId="47" fontId="18" fillId="0" borderId="0" xfId="0" applyNumberFormat="1" applyFont="1" applyBorder="1" applyAlignment="1" applyProtection="1">
      <alignment horizontal="center" vertical="center"/>
      <protection/>
    </xf>
    <xf numFmtId="45" fontId="18" fillId="0" borderId="2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45" fontId="18" fillId="0" borderId="39" xfId="0" applyNumberFormat="1" applyFont="1" applyBorder="1" applyAlignment="1" applyProtection="1">
      <alignment vertical="center"/>
      <protection locked="0"/>
    </xf>
    <xf numFmtId="45" fontId="18" fillId="0" borderId="0" xfId="0" applyNumberFormat="1" applyFont="1" applyAlignment="1" applyProtection="1">
      <alignment vertical="center"/>
      <protection locked="0"/>
    </xf>
    <xf numFmtId="45" fontId="18" fillId="0" borderId="40" xfId="0" applyNumberFormat="1" applyFont="1" applyBorder="1" applyAlignment="1" applyProtection="1">
      <alignment vertical="center"/>
      <protection locked="0"/>
    </xf>
    <xf numFmtId="0" fontId="13" fillId="19" borderId="16" xfId="0" applyFont="1" applyFill="1" applyBorder="1" applyAlignment="1" applyProtection="1">
      <alignment horizontal="center" vertical="center"/>
      <protection locked="0"/>
    </xf>
    <xf numFmtId="0" fontId="13" fillId="19" borderId="0" xfId="0" applyFont="1" applyFill="1" applyBorder="1" applyAlignment="1" applyProtection="1">
      <alignment horizontal="center" vertical="center"/>
      <protection locked="0"/>
    </xf>
    <xf numFmtId="0" fontId="14" fillId="19" borderId="0" xfId="0" applyFont="1" applyFill="1" applyBorder="1" applyAlignment="1" applyProtection="1">
      <alignment horizontal="center" vertical="center"/>
      <protection locked="0"/>
    </xf>
    <xf numFmtId="0" fontId="15" fillId="19" borderId="16" xfId="0" applyFont="1" applyFill="1" applyBorder="1" applyAlignment="1" applyProtection="1">
      <alignment vertical="center"/>
      <protection locked="0"/>
    </xf>
    <xf numFmtId="165" fontId="16" fillId="19" borderId="0" xfId="0" applyNumberFormat="1" applyFont="1" applyFill="1" applyBorder="1" applyAlignment="1" applyProtection="1">
      <alignment horizontal="left" vertical="center"/>
      <protection locked="0"/>
    </xf>
    <xf numFmtId="49" fontId="15" fillId="19" borderId="0" xfId="0" applyNumberFormat="1" applyFont="1" applyFill="1" applyBorder="1" applyAlignment="1" applyProtection="1">
      <alignment horizontal="center" vertical="center"/>
      <protection locked="0"/>
    </xf>
    <xf numFmtId="1" fontId="16" fillId="19" borderId="0" xfId="0" applyNumberFormat="1" applyFont="1" applyFill="1" applyBorder="1" applyAlignment="1" applyProtection="1">
      <alignment horizontal="center" vertical="center"/>
      <protection locked="0"/>
    </xf>
    <xf numFmtId="0" fontId="40" fillId="19" borderId="20" xfId="0" applyFont="1" applyFill="1" applyBorder="1" applyAlignment="1">
      <alignment horizontal="center" vertical="center"/>
    </xf>
    <xf numFmtId="0" fontId="10" fillId="19" borderId="16" xfId="0" applyFont="1" applyFill="1" applyBorder="1" applyAlignment="1">
      <alignment horizontal="center" vertical="center"/>
    </xf>
    <xf numFmtId="45" fontId="17" fillId="19" borderId="0" xfId="0" applyNumberFormat="1" applyFont="1" applyFill="1" applyBorder="1" applyAlignment="1">
      <alignment horizontal="center" vertical="center"/>
    </xf>
    <xf numFmtId="172" fontId="10" fillId="19" borderId="0" xfId="0" applyNumberFormat="1" applyFont="1" applyFill="1" applyBorder="1" applyAlignment="1" applyProtection="1">
      <alignment horizontal="center" vertical="center"/>
      <protection locked="0"/>
    </xf>
    <xf numFmtId="164" fontId="10" fillId="19" borderId="0" xfId="0" applyNumberFormat="1" applyFont="1" applyFill="1" applyBorder="1" applyAlignment="1" applyProtection="1">
      <alignment horizontal="center" vertical="center"/>
      <protection locked="0"/>
    </xf>
    <xf numFmtId="45" fontId="10" fillId="19" borderId="0" xfId="0" applyNumberFormat="1" applyFont="1" applyFill="1" applyBorder="1" applyAlignment="1" applyProtection="1">
      <alignment horizontal="center" vertical="center"/>
      <protection/>
    </xf>
    <xf numFmtId="45" fontId="10" fillId="19" borderId="0" xfId="0" applyNumberFormat="1" applyFont="1" applyFill="1" applyBorder="1" applyAlignment="1" applyProtection="1">
      <alignment horizontal="center" vertical="center"/>
      <protection/>
    </xf>
    <xf numFmtId="45" fontId="17" fillId="19" borderId="0" xfId="0" applyNumberFormat="1" applyFont="1" applyFill="1" applyBorder="1" applyAlignment="1" applyProtection="1">
      <alignment horizontal="center" vertical="center"/>
      <protection/>
    </xf>
    <xf numFmtId="45" fontId="17" fillId="19" borderId="0" xfId="0" applyNumberFormat="1" applyFont="1" applyFill="1" applyBorder="1" applyAlignment="1" applyProtection="1">
      <alignment horizontal="center" vertical="center"/>
      <protection/>
    </xf>
    <xf numFmtId="167" fontId="17" fillId="19" borderId="0" xfId="0" applyNumberFormat="1" applyFont="1" applyFill="1" applyBorder="1" applyAlignment="1" applyProtection="1">
      <alignment horizontal="center" vertical="center"/>
      <protection/>
    </xf>
    <xf numFmtId="47" fontId="17" fillId="19" borderId="0" xfId="0" applyNumberFormat="1" applyFont="1" applyFill="1" applyBorder="1" applyAlignment="1" applyProtection="1">
      <alignment horizontal="center" vertical="center"/>
      <protection/>
    </xf>
    <xf numFmtId="45" fontId="17" fillId="19" borderId="20" xfId="0" applyNumberFormat="1" applyFont="1" applyFill="1" applyBorder="1" applyAlignment="1" applyProtection="1">
      <alignment horizontal="center" vertical="center"/>
      <protection/>
    </xf>
    <xf numFmtId="0" fontId="17" fillId="19" borderId="0" xfId="0" applyFont="1" applyFill="1" applyAlignment="1">
      <alignment vertical="center"/>
    </xf>
    <xf numFmtId="45" fontId="15" fillId="19" borderId="39" xfId="0" applyNumberFormat="1" applyFont="1" applyFill="1" applyBorder="1" applyAlignment="1" applyProtection="1">
      <alignment vertical="center"/>
      <protection locked="0"/>
    </xf>
    <xf numFmtId="45" fontId="15" fillId="19" borderId="0" xfId="0" applyNumberFormat="1" applyFont="1" applyFill="1" applyAlignment="1" applyProtection="1">
      <alignment vertical="center"/>
      <protection locked="0"/>
    </xf>
    <xf numFmtId="45" fontId="15" fillId="19" borderId="40" xfId="0" applyNumberFormat="1" applyFont="1" applyFill="1" applyBorder="1" applyAlignment="1" applyProtection="1">
      <alignment vertical="center"/>
      <protection locked="0"/>
    </xf>
    <xf numFmtId="45" fontId="15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5" fontId="17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22" xfId="0" applyFont="1" applyBorder="1" applyAlignment="1">
      <alignment horizontal="center" vertical="center"/>
    </xf>
    <xf numFmtId="172" fontId="10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vertical="center"/>
      <protection locked="0"/>
    </xf>
    <xf numFmtId="165" fontId="16" fillId="0" borderId="41" xfId="0" applyNumberFormat="1" applyFont="1" applyBorder="1" applyAlignment="1" applyProtection="1">
      <alignment horizontal="left" vertical="center"/>
      <protection locked="0"/>
    </xf>
    <xf numFmtId="49" fontId="15" fillId="0" borderId="41" xfId="0" applyNumberFormat="1" applyFont="1" applyBorder="1" applyAlignment="1" applyProtection="1">
      <alignment horizontal="center" vertical="center"/>
      <protection locked="0"/>
    </xf>
    <xf numFmtId="1" fontId="16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center" vertical="center"/>
    </xf>
    <xf numFmtId="45" fontId="17" fillId="0" borderId="41" xfId="0" applyNumberFormat="1" applyFont="1" applyBorder="1" applyAlignment="1">
      <alignment horizontal="center" vertical="center"/>
    </xf>
    <xf numFmtId="45" fontId="10" fillId="0" borderId="41" xfId="0" applyNumberFormat="1" applyFont="1" applyBorder="1" applyAlignment="1" applyProtection="1">
      <alignment horizontal="center" vertical="center"/>
      <protection/>
    </xf>
    <xf numFmtId="45" fontId="10" fillId="0" borderId="41" xfId="0" applyNumberFormat="1" applyFont="1" applyBorder="1" applyAlignment="1" applyProtection="1">
      <alignment horizontal="center" vertical="center"/>
      <protection/>
    </xf>
    <xf numFmtId="45" fontId="17" fillId="0" borderId="41" xfId="0" applyNumberFormat="1" applyFont="1" applyBorder="1" applyAlignment="1" applyProtection="1">
      <alignment horizontal="center" vertical="center"/>
      <protection/>
    </xf>
    <xf numFmtId="45" fontId="17" fillId="0" borderId="41" xfId="0" applyNumberFormat="1" applyFont="1" applyBorder="1" applyAlignment="1" applyProtection="1">
      <alignment horizontal="center" vertical="center"/>
      <protection/>
    </xf>
    <xf numFmtId="167" fontId="17" fillId="0" borderId="41" xfId="0" applyNumberFormat="1" applyFont="1" applyBorder="1" applyAlignment="1" applyProtection="1">
      <alignment horizontal="center" vertical="center"/>
      <protection/>
    </xf>
    <xf numFmtId="47" fontId="17" fillId="0" borderId="41" xfId="0" applyNumberFormat="1" applyFont="1" applyBorder="1" applyAlignment="1" applyProtection="1">
      <alignment horizontal="center" vertical="center"/>
      <protection/>
    </xf>
    <xf numFmtId="45" fontId="17" fillId="0" borderId="15" xfId="0" applyNumberFormat="1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165" fontId="16" fillId="0" borderId="18" xfId="0" applyNumberFormat="1" applyFont="1" applyBorder="1" applyAlignment="1" applyProtection="1">
      <alignment horizontal="left" vertical="center"/>
      <protection locked="0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1" fontId="16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5" fontId="17" fillId="0" borderId="18" xfId="0" applyNumberFormat="1" applyFont="1" applyBorder="1" applyAlignment="1">
      <alignment horizontal="center" vertical="center"/>
    </xf>
    <xf numFmtId="45" fontId="10" fillId="0" borderId="18" xfId="0" applyNumberFormat="1" applyFont="1" applyBorder="1" applyAlignment="1" applyProtection="1">
      <alignment horizontal="center" vertical="center"/>
      <protection/>
    </xf>
    <xf numFmtId="45" fontId="10" fillId="0" borderId="18" xfId="0" applyNumberFormat="1" applyFont="1" applyBorder="1" applyAlignment="1" applyProtection="1">
      <alignment horizontal="center" vertical="center"/>
      <protection/>
    </xf>
    <xf numFmtId="45" fontId="17" fillId="0" borderId="18" xfId="0" applyNumberFormat="1" applyFont="1" applyBorder="1" applyAlignment="1" applyProtection="1">
      <alignment horizontal="center" vertical="center"/>
      <protection/>
    </xf>
    <xf numFmtId="45" fontId="17" fillId="0" borderId="18" xfId="0" applyNumberFormat="1" applyFont="1" applyBorder="1" applyAlignment="1" applyProtection="1">
      <alignment horizontal="center" vertical="center"/>
      <protection/>
    </xf>
    <xf numFmtId="175" fontId="17" fillId="0" borderId="18" xfId="0" applyNumberFormat="1" applyFont="1" applyBorder="1" applyAlignment="1">
      <alignment vertical="center"/>
    </xf>
    <xf numFmtId="167" fontId="17" fillId="0" borderId="18" xfId="0" applyNumberFormat="1" applyFont="1" applyBorder="1" applyAlignment="1" applyProtection="1">
      <alignment horizontal="center" vertical="center"/>
      <protection/>
    </xf>
    <xf numFmtId="47" fontId="17" fillId="0" borderId="18" xfId="0" applyNumberFormat="1" applyFont="1" applyBorder="1" applyAlignment="1" applyProtection="1">
      <alignment horizontal="center" vertical="center"/>
      <protection/>
    </xf>
    <xf numFmtId="45" fontId="17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45" fontId="21" fillId="0" borderId="0" xfId="0" applyNumberFormat="1" applyFont="1" applyBorder="1" applyAlignment="1">
      <alignment horizontal="center" vertical="center"/>
    </xf>
    <xf numFmtId="45" fontId="41" fillId="0" borderId="0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67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5" fontId="10" fillId="0" borderId="0" xfId="0" applyNumberFormat="1" applyFont="1" applyAlignment="1" applyProtection="1">
      <alignment horizontal="center" vertical="center"/>
      <protection/>
    </xf>
    <xf numFmtId="45" fontId="17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definov n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U206"/>
  <sheetViews>
    <sheetView tabSelected="1" defaultGridColor="0" zoomScale="75" zoomScaleNormal="75" zoomScalePageLayoutView="0" colorId="22" workbookViewId="0" topLeftCell="A1">
      <pane ySplit="2" topLeftCell="W3" activePane="bottomLeft" state="frozen"/>
      <selection pane="topLeft" activeCell="A1" sqref="A1"/>
      <selection pane="bottomLeft" activeCell="A59" sqref="A59:IV191"/>
    </sheetView>
  </sheetViews>
  <sheetFormatPr defaultColWidth="9.796875" defaultRowHeight="15"/>
  <cols>
    <col min="1" max="1" width="1.796875" style="89" customWidth="1"/>
    <col min="2" max="2" width="4.796875" style="89" customWidth="1"/>
    <col min="3" max="6" width="3.796875" style="89" customWidth="1"/>
    <col min="7" max="7" width="10.796875" style="89" customWidth="1"/>
    <col min="8" max="8" width="15.796875" style="89" customWidth="1"/>
    <col min="9" max="10" width="5.796875" style="89" customWidth="1"/>
    <col min="11" max="14" width="4.796875" style="89" customWidth="1"/>
    <col min="15" max="16" width="5.796875" style="89" customWidth="1"/>
    <col min="17" max="17" width="3.796875" style="89" customWidth="1"/>
    <col min="18" max="18" width="7.796875" style="89" customWidth="1"/>
    <col min="19" max="21" width="7.796875" style="166" customWidth="1"/>
    <col min="22" max="22" width="7.796875" style="89" customWidth="1"/>
    <col min="23" max="23" width="7.796875" style="167" customWidth="1"/>
    <col min="24" max="24" width="7.796875" style="168" customWidth="1"/>
    <col min="25" max="29" width="7.796875" style="89" customWidth="1"/>
    <col min="30" max="32" width="8.796875" style="89" customWidth="1"/>
    <col min="33" max="34" width="7.796875" style="89" customWidth="1"/>
    <col min="35" max="35" width="1.796875" style="89" customWidth="1"/>
    <col min="36" max="38" width="6.796875" style="89" customWidth="1"/>
    <col min="39" max="39" width="1.796875" style="89" customWidth="1"/>
    <col min="40" max="40" width="4.796875" style="89" customWidth="1"/>
    <col min="41" max="41" width="10.296875" style="89" customWidth="1"/>
    <col min="42" max="44" width="12.796875" style="89" customWidth="1"/>
    <col min="45" max="16384" width="9.796875" style="89" customWidth="1"/>
  </cols>
  <sheetData>
    <row r="1" spans="2:38" ht="30" customHeight="1" thickBot="1">
      <c r="B1" s="88" t="s">
        <v>324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</row>
    <row r="2" spans="2:47" ht="150" customHeight="1" thickBot="1">
      <c r="B2" s="34" t="s">
        <v>0</v>
      </c>
      <c r="C2" s="35" t="s">
        <v>71</v>
      </c>
      <c r="D2" s="35" t="s">
        <v>358</v>
      </c>
      <c r="E2" s="35" t="s">
        <v>1</v>
      </c>
      <c r="F2" s="36" t="s">
        <v>2</v>
      </c>
      <c r="G2" s="37" t="s">
        <v>3</v>
      </c>
      <c r="H2" s="35" t="s">
        <v>4</v>
      </c>
      <c r="I2" s="35" t="s">
        <v>14</v>
      </c>
      <c r="J2" s="35" t="s">
        <v>15</v>
      </c>
      <c r="K2" s="38" t="s">
        <v>241</v>
      </c>
      <c r="L2" s="35" t="s">
        <v>288</v>
      </c>
      <c r="M2" s="35" t="s">
        <v>289</v>
      </c>
      <c r="N2" s="35" t="s">
        <v>326</v>
      </c>
      <c r="O2" s="35" t="s">
        <v>35</v>
      </c>
      <c r="P2" s="36" t="s">
        <v>13</v>
      </c>
      <c r="Q2" s="35" t="s">
        <v>5</v>
      </c>
      <c r="R2" s="35" t="s">
        <v>6</v>
      </c>
      <c r="S2" s="38" t="s">
        <v>36</v>
      </c>
      <c r="T2" s="38" t="s">
        <v>327</v>
      </c>
      <c r="U2" s="38" t="s">
        <v>328</v>
      </c>
      <c r="V2" s="38" t="s">
        <v>7</v>
      </c>
      <c r="W2" s="40" t="s">
        <v>325</v>
      </c>
      <c r="X2" s="40" t="s">
        <v>290</v>
      </c>
      <c r="Y2" s="38" t="s">
        <v>287</v>
      </c>
      <c r="Z2" s="38" t="s">
        <v>243</v>
      </c>
      <c r="AA2" s="38" t="s">
        <v>260</v>
      </c>
      <c r="AB2" s="38" t="s">
        <v>262</v>
      </c>
      <c r="AC2" s="35" t="s">
        <v>34</v>
      </c>
      <c r="AD2" s="38" t="s">
        <v>291</v>
      </c>
      <c r="AE2" s="35" t="s">
        <v>9</v>
      </c>
      <c r="AF2" s="35" t="s">
        <v>10</v>
      </c>
      <c r="AG2" s="35" t="s">
        <v>11</v>
      </c>
      <c r="AH2" s="39" t="s">
        <v>12</v>
      </c>
      <c r="AI2" s="2"/>
      <c r="AJ2" s="6" t="s">
        <v>16</v>
      </c>
      <c r="AK2" s="7" t="s">
        <v>17</v>
      </c>
      <c r="AL2" s="8" t="s">
        <v>18</v>
      </c>
      <c r="AP2" s="90"/>
      <c r="AQ2" s="90"/>
      <c r="AR2" s="5"/>
      <c r="AS2" s="26"/>
      <c r="AT2" s="26"/>
      <c r="AU2" s="26"/>
    </row>
    <row r="3" spans="2:47" s="110" customFormat="1" ht="24.75" customHeight="1">
      <c r="B3" s="91">
        <v>1</v>
      </c>
      <c r="C3" s="92">
        <v>5</v>
      </c>
      <c r="D3" s="92">
        <v>44</v>
      </c>
      <c r="E3" s="93">
        <v>1</v>
      </c>
      <c r="F3" s="93">
        <v>1</v>
      </c>
      <c r="G3" s="94" t="s">
        <v>301</v>
      </c>
      <c r="H3" s="95" t="s">
        <v>84</v>
      </c>
      <c r="I3" s="96" t="s">
        <v>19</v>
      </c>
      <c r="J3" s="97">
        <v>1987</v>
      </c>
      <c r="K3" s="97">
        <v>65</v>
      </c>
      <c r="L3" s="97"/>
      <c r="M3" s="97">
        <v>70</v>
      </c>
      <c r="N3" s="97">
        <v>70</v>
      </c>
      <c r="O3" s="97">
        <v>188</v>
      </c>
      <c r="P3" s="98">
        <v>10</v>
      </c>
      <c r="Q3" s="99" t="str">
        <f aca="true" t="shared" si="0" ref="Q3:Q34">IF(I3="M",IF(J3&lt;$V$199,"A",IF(J3&lt;$V$200,"C",IF(J3&lt;$V$201,"E",IF(J3&lt;$V$202,"G",IF(J3&lt;$V$203,"H",IF(J3&lt;$V$204,"I",IF(J3&lt;$V$205,"J","X"))))))),IF(J3&lt;$AD$199,"B",IF(J3&lt;$AD$200,"D",IF(J3&lt;$AD$201,"F","Y"))))</f>
        <v>J</v>
      </c>
      <c r="R3" s="100">
        <f aca="true" t="shared" si="1" ref="R3:R34">IF(I3="M",IF(J3&lt;$V$199,$W$199,IF(J3&lt;$V$200,$W$200,IF(J3&lt;$V$201,$W$201,IF(J3&lt;$V$202,$W$202,IF(J3&lt;$V$203,$W$203,IF(J3&lt;$V$204,$W$204,IF(J3&lt;$V$205,$W$205,$W$205))))))),IF(J3&lt;$AD$199,$AE$199,IF(J3&lt;$AD$200,$AE$200,IF(J3&lt;$AD$201,$AE$201,$AE$201))))</f>
        <v>0.00625</v>
      </c>
      <c r="S3" s="101">
        <f aca="true" t="shared" si="2" ref="S3:S34">N3/(O3-100)</f>
        <v>0.7954545454545454</v>
      </c>
      <c r="T3" s="101">
        <f aca="true" t="shared" si="3" ref="T3:T34">0.0771*AD3-0.0471</f>
        <v>1.3407</v>
      </c>
      <c r="U3" s="102">
        <f aca="true" t="shared" si="4" ref="U3:U34">1440*W3*N3*T3</f>
        <v>1878.5441499999997</v>
      </c>
      <c r="V3" s="103">
        <f aca="true" t="shared" si="5" ref="V3:V34">W3+R3</f>
        <v>0.020150462962962964</v>
      </c>
      <c r="W3" s="104">
        <f aca="true" t="shared" si="6" ref="W3:W34">AL3-R3</f>
        <v>0.013900462962962963</v>
      </c>
      <c r="X3" s="105">
        <v>0.013564814814814816</v>
      </c>
      <c r="Y3" s="106"/>
      <c r="Z3" s="106"/>
      <c r="AA3" s="106"/>
      <c r="AB3" s="106">
        <v>0.014189814814814817</v>
      </c>
      <c r="AC3" s="106">
        <f aca="true" t="shared" si="7" ref="AC3:AC34">W3/S3</f>
        <v>0.017474867724867726</v>
      </c>
      <c r="AD3" s="107">
        <f aca="true" t="shared" si="8" ref="AD3:AD34">3600/(MINUTE(AE3)*60+SECOND(AE3))</f>
        <v>18</v>
      </c>
      <c r="AE3" s="108">
        <f aca="true" t="shared" si="9" ref="AE3:AE34">+W3/6</f>
        <v>0.0023167438271604938</v>
      </c>
      <c r="AF3" s="106">
        <f aca="true" t="shared" si="10" ref="AF3:AF34">AJ3-R3</f>
        <v>0.004618055555555556</v>
      </c>
      <c r="AG3" s="106">
        <f aca="true" t="shared" si="11" ref="AG3:AG34">AK3-AJ3</f>
        <v>0.004733796296296295</v>
      </c>
      <c r="AH3" s="109">
        <f aca="true" t="shared" si="12" ref="AH3:AH34">AL3-AK3</f>
        <v>0.004548611111111113</v>
      </c>
      <c r="AJ3" s="111">
        <v>0.010868055555555556</v>
      </c>
      <c r="AK3" s="112">
        <v>0.015601851851851851</v>
      </c>
      <c r="AL3" s="113">
        <v>0.020150462962962964</v>
      </c>
      <c r="AP3" s="114"/>
      <c r="AQ3" s="114"/>
      <c r="AR3" s="115"/>
      <c r="AS3" s="116"/>
      <c r="AT3" s="116"/>
      <c r="AU3" s="116"/>
    </row>
    <row r="4" spans="2:47" s="110" customFormat="1" ht="24.75" customHeight="1">
      <c r="B4" s="91">
        <v>2</v>
      </c>
      <c r="C4" s="92">
        <v>28</v>
      </c>
      <c r="D4" s="92">
        <v>49</v>
      </c>
      <c r="E4" s="93">
        <v>10</v>
      </c>
      <c r="F4" s="93">
        <v>1</v>
      </c>
      <c r="G4" s="94" t="s">
        <v>107</v>
      </c>
      <c r="H4" s="95" t="s">
        <v>108</v>
      </c>
      <c r="I4" s="96" t="s">
        <v>19</v>
      </c>
      <c r="J4" s="97">
        <v>1954</v>
      </c>
      <c r="K4" s="97">
        <v>69</v>
      </c>
      <c r="L4" s="97">
        <v>68</v>
      </c>
      <c r="M4" s="97">
        <v>67</v>
      </c>
      <c r="N4" s="97">
        <v>66</v>
      </c>
      <c r="O4" s="97">
        <v>176</v>
      </c>
      <c r="P4" s="117">
        <v>25</v>
      </c>
      <c r="Q4" s="99" t="str">
        <f t="shared" si="0"/>
        <v>E</v>
      </c>
      <c r="R4" s="100">
        <f t="shared" si="1"/>
        <v>0.003819444</v>
      </c>
      <c r="S4" s="101">
        <f t="shared" si="2"/>
        <v>0.868421052631579</v>
      </c>
      <c r="T4" s="101">
        <f t="shared" si="3"/>
        <v>1.0631400000000002</v>
      </c>
      <c r="U4" s="102">
        <f t="shared" si="4"/>
        <v>1751.8421369070336</v>
      </c>
      <c r="V4" s="103">
        <f t="shared" si="5"/>
        <v>0.021157407407407403</v>
      </c>
      <c r="W4" s="104">
        <f t="shared" si="6"/>
        <v>0.017337963407407404</v>
      </c>
      <c r="X4" s="105">
        <v>0.01567129674074074</v>
      </c>
      <c r="Y4" s="106">
        <v>0.01570601896296296</v>
      </c>
      <c r="Z4" s="106">
        <v>0.015659722666666667</v>
      </c>
      <c r="AA4" s="106"/>
      <c r="AB4" s="106"/>
      <c r="AC4" s="106">
        <f t="shared" si="7"/>
        <v>0.01996492756004489</v>
      </c>
      <c r="AD4" s="107">
        <f t="shared" si="8"/>
        <v>14.4</v>
      </c>
      <c r="AE4" s="108">
        <f t="shared" si="9"/>
        <v>0.002889660567901234</v>
      </c>
      <c r="AF4" s="106">
        <f t="shared" si="10"/>
        <v>0.005844907851851851</v>
      </c>
      <c r="AG4" s="106">
        <f t="shared" si="11"/>
        <v>0.005729166666666669</v>
      </c>
      <c r="AH4" s="109">
        <f t="shared" si="12"/>
        <v>0.005763888888888886</v>
      </c>
      <c r="AJ4" s="111">
        <v>0.009664351851851851</v>
      </c>
      <c r="AK4" s="112">
        <v>0.01539351851851852</v>
      </c>
      <c r="AL4" s="113">
        <v>0.021157407407407406</v>
      </c>
      <c r="AP4" s="114"/>
      <c r="AQ4" s="114"/>
      <c r="AR4" s="118"/>
      <c r="AS4" s="116"/>
      <c r="AT4" s="116"/>
      <c r="AU4" s="116"/>
    </row>
    <row r="5" spans="2:47" s="110" customFormat="1" ht="24.75" customHeight="1">
      <c r="B5" s="91">
        <v>3</v>
      </c>
      <c r="C5" s="92">
        <v>3</v>
      </c>
      <c r="D5" s="92">
        <v>28</v>
      </c>
      <c r="E5" s="93">
        <v>2</v>
      </c>
      <c r="F5" s="93">
        <v>2</v>
      </c>
      <c r="G5" s="94" t="s">
        <v>320</v>
      </c>
      <c r="H5" s="95" t="s">
        <v>342</v>
      </c>
      <c r="I5" s="96" t="s">
        <v>19</v>
      </c>
      <c r="J5" s="97">
        <v>1987</v>
      </c>
      <c r="K5" s="97"/>
      <c r="L5" s="97"/>
      <c r="M5" s="97"/>
      <c r="N5" s="97">
        <v>78</v>
      </c>
      <c r="O5" s="97">
        <v>187</v>
      </c>
      <c r="P5" s="117">
        <v>18</v>
      </c>
      <c r="Q5" s="99" t="str">
        <f t="shared" si="0"/>
        <v>J</v>
      </c>
      <c r="R5" s="100">
        <f t="shared" si="1"/>
        <v>0.00625</v>
      </c>
      <c r="S5" s="101">
        <f t="shared" si="2"/>
        <v>0.896551724137931</v>
      </c>
      <c r="T5" s="101">
        <f t="shared" si="3"/>
        <v>1.2438767441860468</v>
      </c>
      <c r="U5" s="102">
        <f t="shared" si="4"/>
        <v>2085.9813000000004</v>
      </c>
      <c r="V5" s="103">
        <f t="shared" si="5"/>
        <v>0.021180555555555553</v>
      </c>
      <c r="W5" s="104">
        <f t="shared" si="6"/>
        <v>0.014930555555555553</v>
      </c>
      <c r="X5" s="105">
        <v>0.01567129674074074</v>
      </c>
      <c r="Y5" s="106">
        <v>0.01570601896296296</v>
      </c>
      <c r="Z5" s="106">
        <v>0.015659722666666667</v>
      </c>
      <c r="AA5" s="106"/>
      <c r="AB5" s="106"/>
      <c r="AC5" s="106">
        <f t="shared" si="7"/>
        <v>0.016653311965811962</v>
      </c>
      <c r="AD5" s="107">
        <f t="shared" si="8"/>
        <v>16.74418604651163</v>
      </c>
      <c r="AE5" s="108">
        <f t="shared" si="9"/>
        <v>0.0024884259259259256</v>
      </c>
      <c r="AF5" s="106">
        <f t="shared" si="10"/>
        <v>0.004999999999999999</v>
      </c>
      <c r="AG5" s="106">
        <f t="shared" si="11"/>
        <v>0.005046296296296295</v>
      </c>
      <c r="AH5" s="109">
        <f t="shared" si="12"/>
        <v>0.004884259259259258</v>
      </c>
      <c r="AJ5" s="111">
        <v>0.01125</v>
      </c>
      <c r="AK5" s="112">
        <v>0.016296296296296295</v>
      </c>
      <c r="AL5" s="113">
        <v>0.021180555555555553</v>
      </c>
      <c r="AP5" s="114"/>
      <c r="AQ5" s="114"/>
      <c r="AR5" s="118"/>
      <c r="AS5" s="116"/>
      <c r="AT5" s="116"/>
      <c r="AU5" s="116"/>
    </row>
    <row r="6" spans="2:47" s="110" customFormat="1" ht="24.75" customHeight="1">
      <c r="B6" s="91">
        <v>4</v>
      </c>
      <c r="C6" s="92">
        <v>4</v>
      </c>
      <c r="D6" s="92">
        <v>30</v>
      </c>
      <c r="E6" s="93">
        <v>3</v>
      </c>
      <c r="F6" s="93">
        <v>1</v>
      </c>
      <c r="G6" s="94" t="s">
        <v>85</v>
      </c>
      <c r="H6" s="95" t="s">
        <v>212</v>
      </c>
      <c r="I6" s="96" t="s">
        <v>19</v>
      </c>
      <c r="J6" s="97">
        <v>1963</v>
      </c>
      <c r="K6" s="97">
        <v>82</v>
      </c>
      <c r="L6" s="97"/>
      <c r="M6" s="97">
        <v>80</v>
      </c>
      <c r="N6" s="97">
        <v>78</v>
      </c>
      <c r="O6" s="97">
        <v>183</v>
      </c>
      <c r="P6" s="117">
        <v>40</v>
      </c>
      <c r="Q6" s="99" t="str">
        <f t="shared" si="0"/>
        <v>G</v>
      </c>
      <c r="R6" s="100">
        <f t="shared" si="1"/>
        <v>0.00520833</v>
      </c>
      <c r="S6" s="101">
        <f t="shared" si="2"/>
        <v>0.9397590361445783</v>
      </c>
      <c r="T6" s="101">
        <f t="shared" si="3"/>
        <v>1.1492793103448278</v>
      </c>
      <c r="U6" s="102">
        <f t="shared" si="4"/>
        <v>2075.2540809798293</v>
      </c>
      <c r="V6" s="103">
        <f t="shared" si="5"/>
        <v>0.021284722222222222</v>
      </c>
      <c r="W6" s="104">
        <f t="shared" si="6"/>
        <v>0.01607639222222222</v>
      </c>
      <c r="X6" s="105">
        <v>0.015509262592592589</v>
      </c>
      <c r="Y6" s="106"/>
      <c r="Z6" s="106">
        <v>0.015543984814814813</v>
      </c>
      <c r="AA6" s="106">
        <v>0.015428244074074074</v>
      </c>
      <c r="AB6" s="106"/>
      <c r="AC6" s="106">
        <f t="shared" si="7"/>
        <v>0.017106930185185183</v>
      </c>
      <c r="AD6" s="107">
        <f t="shared" si="8"/>
        <v>15.517241379310345</v>
      </c>
      <c r="AE6" s="108">
        <f t="shared" si="9"/>
        <v>0.0026793987037037038</v>
      </c>
      <c r="AF6" s="106">
        <f t="shared" si="10"/>
        <v>0.005347225555555554</v>
      </c>
      <c r="AG6" s="106">
        <f t="shared" si="11"/>
        <v>0.005555555555555557</v>
      </c>
      <c r="AH6" s="109">
        <f t="shared" si="12"/>
        <v>0.0051736111111111115</v>
      </c>
      <c r="AJ6" s="111">
        <v>0.010555555555555554</v>
      </c>
      <c r="AK6" s="112">
        <v>0.01611111111111111</v>
      </c>
      <c r="AL6" s="113">
        <v>0.021284722222222222</v>
      </c>
      <c r="AP6" s="114"/>
      <c r="AQ6" s="114"/>
      <c r="AR6" s="115"/>
      <c r="AS6" s="116"/>
      <c r="AT6" s="116"/>
      <c r="AU6" s="116"/>
    </row>
    <row r="7" spans="2:47" s="110" customFormat="1" ht="24.75" customHeight="1">
      <c r="B7" s="91">
        <v>5</v>
      </c>
      <c r="C7" s="92">
        <v>46</v>
      </c>
      <c r="D7" s="92">
        <v>50</v>
      </c>
      <c r="E7" s="93">
        <v>11</v>
      </c>
      <c r="F7" s="93">
        <v>2</v>
      </c>
      <c r="G7" s="94" t="s">
        <v>46</v>
      </c>
      <c r="H7" s="95" t="s">
        <v>76</v>
      </c>
      <c r="I7" s="96" t="s">
        <v>19</v>
      </c>
      <c r="J7" s="97">
        <v>1955</v>
      </c>
      <c r="K7" s="97">
        <v>65</v>
      </c>
      <c r="L7" s="97">
        <v>65</v>
      </c>
      <c r="M7" s="97">
        <v>65</v>
      </c>
      <c r="N7" s="97">
        <v>65</v>
      </c>
      <c r="O7" s="97">
        <v>180</v>
      </c>
      <c r="P7" s="117">
        <v>7</v>
      </c>
      <c r="Q7" s="99" t="str">
        <f t="shared" si="0"/>
        <v>E</v>
      </c>
      <c r="R7" s="100">
        <f t="shared" si="1"/>
        <v>0.003819444</v>
      </c>
      <c r="S7" s="101">
        <f t="shared" si="2"/>
        <v>0.8125</v>
      </c>
      <c r="T7" s="101">
        <f t="shared" si="3"/>
        <v>1.0543285714285715</v>
      </c>
      <c r="U7" s="102">
        <f t="shared" si="4"/>
        <v>1726.9902438600684</v>
      </c>
      <c r="V7" s="103">
        <f t="shared" si="5"/>
        <v>0.02131944444444444</v>
      </c>
      <c r="W7" s="104">
        <f t="shared" si="6"/>
        <v>0.01750000044444444</v>
      </c>
      <c r="X7" s="105">
        <v>0.016597222666666668</v>
      </c>
      <c r="Y7" s="106">
        <v>0.01657407451851852</v>
      </c>
      <c r="Z7" s="106">
        <v>0.01640046340740741</v>
      </c>
      <c r="AA7" s="106">
        <v>0.015949074518518513</v>
      </c>
      <c r="AB7" s="106">
        <v>0.01666666711111111</v>
      </c>
      <c r="AC7" s="106">
        <f t="shared" si="7"/>
        <v>0.02153846208547008</v>
      </c>
      <c r="AD7" s="107">
        <f t="shared" si="8"/>
        <v>14.285714285714286</v>
      </c>
      <c r="AE7" s="108">
        <f t="shared" si="9"/>
        <v>0.00291666674074074</v>
      </c>
      <c r="AF7" s="106">
        <f t="shared" si="10"/>
        <v>0.005682870814814816</v>
      </c>
      <c r="AG7" s="106">
        <f t="shared" si="11"/>
        <v>0.0059375</v>
      </c>
      <c r="AH7" s="109">
        <f t="shared" si="12"/>
        <v>0.005879629629629627</v>
      </c>
      <c r="AJ7" s="111">
        <v>0.009502314814814816</v>
      </c>
      <c r="AK7" s="112">
        <v>0.015439814814814816</v>
      </c>
      <c r="AL7" s="113">
        <v>0.021319444444444443</v>
      </c>
      <c r="AP7" s="114"/>
      <c r="AQ7" s="114"/>
      <c r="AR7" s="115"/>
      <c r="AS7" s="116"/>
      <c r="AT7" s="116"/>
      <c r="AU7" s="116"/>
    </row>
    <row r="8" spans="2:47" s="110" customFormat="1" ht="24.75" customHeight="1">
      <c r="B8" s="91">
        <v>6</v>
      </c>
      <c r="C8" s="92">
        <v>29</v>
      </c>
      <c r="D8" s="92">
        <v>17</v>
      </c>
      <c r="E8" s="93">
        <v>22</v>
      </c>
      <c r="F8" s="93">
        <v>1</v>
      </c>
      <c r="G8" s="94" t="s">
        <v>87</v>
      </c>
      <c r="H8" s="95" t="s">
        <v>223</v>
      </c>
      <c r="I8" s="96" t="s">
        <v>19</v>
      </c>
      <c r="J8" s="97">
        <v>1948</v>
      </c>
      <c r="K8" s="97">
        <v>82</v>
      </c>
      <c r="L8" s="97">
        <v>80</v>
      </c>
      <c r="M8" s="97">
        <v>80</v>
      </c>
      <c r="N8" s="97">
        <v>82</v>
      </c>
      <c r="O8" s="97">
        <v>185</v>
      </c>
      <c r="P8" s="117">
        <v>41</v>
      </c>
      <c r="Q8" s="99" t="str">
        <f t="shared" si="0"/>
        <v>C</v>
      </c>
      <c r="R8" s="100">
        <f t="shared" si="1"/>
        <v>0.00208333</v>
      </c>
      <c r="S8" s="101">
        <f t="shared" si="2"/>
        <v>0.9647058823529412</v>
      </c>
      <c r="T8" s="101">
        <f t="shared" si="3"/>
        <v>0.9477387096774192</v>
      </c>
      <c r="U8" s="102">
        <f t="shared" si="4"/>
        <v>2166.94175012673</v>
      </c>
      <c r="V8" s="103">
        <f t="shared" si="5"/>
        <v>0.02144675925925926</v>
      </c>
      <c r="W8" s="104">
        <f t="shared" si="6"/>
        <v>0.019363429259259258</v>
      </c>
      <c r="X8" s="105">
        <v>0.019189818148148147</v>
      </c>
      <c r="Y8" s="106">
        <v>0.018460651481481478</v>
      </c>
      <c r="Z8" s="106">
        <v>0.020393521851851854</v>
      </c>
      <c r="AA8" s="106">
        <v>0.018043981925925927</v>
      </c>
      <c r="AB8" s="106"/>
      <c r="AC8" s="106">
        <f t="shared" si="7"/>
        <v>0.020071847402890693</v>
      </c>
      <c r="AD8" s="107">
        <f t="shared" si="8"/>
        <v>12.903225806451612</v>
      </c>
      <c r="AE8" s="108">
        <f t="shared" si="9"/>
        <v>0.003227238209876543</v>
      </c>
      <c r="AF8" s="106">
        <f t="shared" si="10"/>
        <v>0.006516207037037036</v>
      </c>
      <c r="AG8" s="106">
        <f t="shared" si="11"/>
        <v>0.006504629629629631</v>
      </c>
      <c r="AH8" s="109">
        <f t="shared" si="12"/>
        <v>0.006342592592592592</v>
      </c>
      <c r="AJ8" s="111">
        <v>0.008599537037037036</v>
      </c>
      <c r="AK8" s="112">
        <v>0.015104166666666667</v>
      </c>
      <c r="AL8" s="113">
        <v>0.02144675925925926</v>
      </c>
      <c r="AP8" s="114"/>
      <c r="AQ8" s="114"/>
      <c r="AR8" s="115"/>
      <c r="AS8" s="116"/>
      <c r="AT8" s="116"/>
      <c r="AU8" s="116"/>
    </row>
    <row r="9" spans="2:47" s="110" customFormat="1" ht="24.75" customHeight="1">
      <c r="B9" s="91">
        <v>7</v>
      </c>
      <c r="C9" s="92">
        <v>52</v>
      </c>
      <c r="D9" s="92">
        <v>55</v>
      </c>
      <c r="E9" s="93">
        <v>26</v>
      </c>
      <c r="F9" s="93">
        <v>2</v>
      </c>
      <c r="G9" s="94" t="s">
        <v>74</v>
      </c>
      <c r="H9" s="95" t="s">
        <v>77</v>
      </c>
      <c r="I9" s="96" t="s">
        <v>19</v>
      </c>
      <c r="J9" s="97">
        <v>1949</v>
      </c>
      <c r="K9" s="97">
        <v>60</v>
      </c>
      <c r="L9" s="97">
        <v>61</v>
      </c>
      <c r="M9" s="97"/>
      <c r="N9" s="97">
        <v>60</v>
      </c>
      <c r="O9" s="97">
        <v>170</v>
      </c>
      <c r="P9" s="117">
        <v>47</v>
      </c>
      <c r="Q9" s="99" t="str">
        <f t="shared" si="0"/>
        <v>C</v>
      </c>
      <c r="R9" s="100">
        <f t="shared" si="1"/>
        <v>0.00208333</v>
      </c>
      <c r="S9" s="101">
        <f t="shared" si="2"/>
        <v>0.8571428571428571</v>
      </c>
      <c r="T9" s="101">
        <f t="shared" si="3"/>
        <v>0.9267947368421052</v>
      </c>
      <c r="U9" s="102">
        <f t="shared" si="4"/>
        <v>1583.8924721800418</v>
      </c>
      <c r="V9" s="103">
        <f t="shared" si="5"/>
        <v>0.021863425925925925</v>
      </c>
      <c r="W9" s="104">
        <f t="shared" si="6"/>
        <v>0.019780095925925924</v>
      </c>
      <c r="X9" s="105"/>
      <c r="Y9" s="106">
        <v>0.018981481925925928</v>
      </c>
      <c r="Z9" s="106">
        <v>0.01950231525925926</v>
      </c>
      <c r="AA9" s="106">
        <v>0.018518518962962964</v>
      </c>
      <c r="AB9" s="106">
        <v>0.018101852296296295</v>
      </c>
      <c r="AC9" s="106">
        <f t="shared" si="7"/>
        <v>0.023076778580246912</v>
      </c>
      <c r="AD9" s="107">
        <f t="shared" si="8"/>
        <v>12.631578947368421</v>
      </c>
      <c r="AE9" s="108">
        <f t="shared" si="9"/>
        <v>0.003296682654320987</v>
      </c>
      <c r="AF9" s="106">
        <f t="shared" si="10"/>
        <v>0.006562503333333334</v>
      </c>
      <c r="AG9" s="106">
        <f t="shared" si="11"/>
        <v>0.006608796296296297</v>
      </c>
      <c r="AH9" s="109">
        <f t="shared" si="12"/>
        <v>0.006608796296296295</v>
      </c>
      <c r="AJ9" s="111">
        <v>0.008645833333333333</v>
      </c>
      <c r="AK9" s="112">
        <v>0.01525462962962963</v>
      </c>
      <c r="AL9" s="113">
        <v>0.021863425925925925</v>
      </c>
      <c r="AP9" s="114"/>
      <c r="AQ9" s="114"/>
      <c r="AR9" s="115"/>
      <c r="AS9" s="116"/>
      <c r="AT9" s="116"/>
      <c r="AU9" s="116"/>
    </row>
    <row r="10" spans="2:47" s="110" customFormat="1" ht="24.75" customHeight="1">
      <c r="B10" s="91">
        <v>8</v>
      </c>
      <c r="C10" s="92">
        <v>17</v>
      </c>
      <c r="D10" s="92">
        <v>18</v>
      </c>
      <c r="E10" s="93">
        <v>13</v>
      </c>
      <c r="F10" s="93">
        <v>3</v>
      </c>
      <c r="G10" s="94" t="s">
        <v>165</v>
      </c>
      <c r="H10" s="95" t="s">
        <v>174</v>
      </c>
      <c r="I10" s="96" t="s">
        <v>19</v>
      </c>
      <c r="J10" s="97">
        <v>1959</v>
      </c>
      <c r="K10" s="97">
        <v>75</v>
      </c>
      <c r="L10" s="97">
        <v>78</v>
      </c>
      <c r="M10" s="97">
        <v>80</v>
      </c>
      <c r="N10" s="97">
        <v>81</v>
      </c>
      <c r="O10" s="97">
        <v>185</v>
      </c>
      <c r="P10" s="117">
        <v>53</v>
      </c>
      <c r="Q10" s="99" t="str">
        <f t="shared" si="0"/>
        <v>E</v>
      </c>
      <c r="R10" s="100">
        <f t="shared" si="1"/>
        <v>0.003819444</v>
      </c>
      <c r="S10" s="101">
        <f t="shared" si="2"/>
        <v>0.9529411764705882</v>
      </c>
      <c r="T10" s="101">
        <f t="shared" si="3"/>
        <v>1.016348275862069</v>
      </c>
      <c r="U10" s="102">
        <f t="shared" si="4"/>
        <v>2151.406083032323</v>
      </c>
      <c r="V10" s="103">
        <f t="shared" si="5"/>
        <v>0.021967592592592594</v>
      </c>
      <c r="W10" s="104">
        <f t="shared" si="6"/>
        <v>0.018148148592592596</v>
      </c>
      <c r="X10" s="105">
        <v>0.0166435262962963</v>
      </c>
      <c r="Y10" s="106"/>
      <c r="Z10" s="106">
        <v>0.016377322592592593</v>
      </c>
      <c r="AA10" s="106">
        <v>0.015694452222222224</v>
      </c>
      <c r="AB10" s="106"/>
      <c r="AC10" s="106">
        <f t="shared" si="7"/>
        <v>0.0190443534613626</v>
      </c>
      <c r="AD10" s="107">
        <f t="shared" si="8"/>
        <v>13.793103448275861</v>
      </c>
      <c r="AE10" s="108">
        <f t="shared" si="9"/>
        <v>0.003024691432098766</v>
      </c>
      <c r="AF10" s="106">
        <f t="shared" si="10"/>
        <v>0.005937500444444445</v>
      </c>
      <c r="AG10" s="106">
        <f t="shared" si="11"/>
        <v>0.006134259259259258</v>
      </c>
      <c r="AH10" s="109">
        <f t="shared" si="12"/>
        <v>0.006076388888888892</v>
      </c>
      <c r="AJ10" s="111">
        <v>0.009756944444444445</v>
      </c>
      <c r="AK10" s="112">
        <v>0.015891203703703703</v>
      </c>
      <c r="AL10" s="113">
        <v>0.021967592592592594</v>
      </c>
      <c r="AP10" s="114"/>
      <c r="AQ10" s="114"/>
      <c r="AR10" s="115"/>
      <c r="AS10" s="116"/>
      <c r="AT10" s="116"/>
      <c r="AU10" s="116"/>
    </row>
    <row r="11" spans="2:47" s="110" customFormat="1" ht="24.75" customHeight="1">
      <c r="B11" s="91">
        <v>9</v>
      </c>
      <c r="C11" s="92">
        <v>9</v>
      </c>
      <c r="D11" s="92">
        <v>36</v>
      </c>
      <c r="E11" s="93">
        <v>6</v>
      </c>
      <c r="F11" s="93">
        <v>1</v>
      </c>
      <c r="G11" s="94" t="s">
        <v>79</v>
      </c>
      <c r="H11" s="95" t="s">
        <v>43</v>
      </c>
      <c r="I11" s="96" t="s">
        <v>19</v>
      </c>
      <c r="J11" s="97">
        <v>1974</v>
      </c>
      <c r="K11" s="97">
        <v>73</v>
      </c>
      <c r="L11" s="97">
        <v>77</v>
      </c>
      <c r="M11" s="97">
        <v>76</v>
      </c>
      <c r="N11" s="97">
        <v>75</v>
      </c>
      <c r="O11" s="97">
        <v>183</v>
      </c>
      <c r="P11" s="117">
        <v>48</v>
      </c>
      <c r="Q11" s="99" t="str">
        <f t="shared" si="0"/>
        <v>H</v>
      </c>
      <c r="R11" s="100">
        <f t="shared" si="1"/>
        <v>0.005555</v>
      </c>
      <c r="S11" s="101">
        <f t="shared" si="2"/>
        <v>0.9036144578313253</v>
      </c>
      <c r="T11" s="101">
        <f t="shared" si="3"/>
        <v>1.119118487394958</v>
      </c>
      <c r="U11" s="102">
        <f t="shared" si="4"/>
        <v>1999.0925452184874</v>
      </c>
      <c r="V11" s="103">
        <f t="shared" si="5"/>
        <v>0.022094907407407407</v>
      </c>
      <c r="W11" s="104">
        <f t="shared" si="6"/>
        <v>0.016539907407407406</v>
      </c>
      <c r="X11" s="105">
        <v>0.01724592592592593</v>
      </c>
      <c r="Y11" s="106">
        <v>0.016863433703703704</v>
      </c>
      <c r="Z11" s="106">
        <v>0.017129637407407403</v>
      </c>
      <c r="AA11" s="106"/>
      <c r="AB11" s="106"/>
      <c r="AC11" s="106">
        <f t="shared" si="7"/>
        <v>0.01830416419753086</v>
      </c>
      <c r="AD11" s="107">
        <f t="shared" si="8"/>
        <v>15.126050420168067</v>
      </c>
      <c r="AE11" s="108">
        <f t="shared" si="9"/>
        <v>0.002756651234567901</v>
      </c>
      <c r="AF11" s="106">
        <f t="shared" si="10"/>
        <v>0.005428796296296297</v>
      </c>
      <c r="AG11" s="106">
        <f t="shared" si="11"/>
        <v>0.005601851851851851</v>
      </c>
      <c r="AH11" s="109">
        <f t="shared" si="12"/>
        <v>0.005509259259259259</v>
      </c>
      <c r="AJ11" s="111">
        <v>0.010983796296296297</v>
      </c>
      <c r="AK11" s="112">
        <v>0.016585648148148148</v>
      </c>
      <c r="AL11" s="113">
        <v>0.022094907407407407</v>
      </c>
      <c r="AP11" s="114"/>
      <c r="AQ11" s="114"/>
      <c r="AR11" s="115"/>
      <c r="AS11" s="116"/>
      <c r="AT11" s="116"/>
      <c r="AU11" s="116"/>
    </row>
    <row r="12" spans="2:47" s="110" customFormat="1" ht="24.75" customHeight="1">
      <c r="B12" s="91">
        <v>10</v>
      </c>
      <c r="C12" s="92">
        <v>6</v>
      </c>
      <c r="D12" s="92">
        <v>10</v>
      </c>
      <c r="E12" s="93">
        <v>7</v>
      </c>
      <c r="F12" s="93">
        <v>2</v>
      </c>
      <c r="G12" s="94" t="s">
        <v>64</v>
      </c>
      <c r="H12" s="95" t="s">
        <v>309</v>
      </c>
      <c r="I12" s="96" t="s">
        <v>19</v>
      </c>
      <c r="J12" s="97">
        <v>1971</v>
      </c>
      <c r="K12" s="97"/>
      <c r="L12" s="97"/>
      <c r="M12" s="97">
        <v>83</v>
      </c>
      <c r="N12" s="97">
        <v>85</v>
      </c>
      <c r="O12" s="97">
        <v>190</v>
      </c>
      <c r="P12" s="117">
        <v>30</v>
      </c>
      <c r="Q12" s="99" t="str">
        <f t="shared" si="0"/>
        <v>H</v>
      </c>
      <c r="R12" s="100">
        <f t="shared" si="1"/>
        <v>0.005555</v>
      </c>
      <c r="S12" s="101">
        <f t="shared" si="2"/>
        <v>0.9444444444444444</v>
      </c>
      <c r="T12" s="101">
        <f t="shared" si="3"/>
        <v>1.119118487394958</v>
      </c>
      <c r="U12" s="102">
        <f t="shared" si="4"/>
        <v>2267.2236357714282</v>
      </c>
      <c r="V12" s="103">
        <f t="shared" si="5"/>
        <v>0.02210648148148148</v>
      </c>
      <c r="W12" s="104">
        <f t="shared" si="6"/>
        <v>0.01655148148148148</v>
      </c>
      <c r="X12" s="105">
        <v>0.01688712962962963</v>
      </c>
      <c r="Y12" s="106"/>
      <c r="Z12" s="106"/>
      <c r="AA12" s="106"/>
      <c r="AB12" s="106"/>
      <c r="AC12" s="106">
        <f t="shared" si="7"/>
        <v>0.017525098039215686</v>
      </c>
      <c r="AD12" s="107">
        <f t="shared" si="8"/>
        <v>15.126050420168067</v>
      </c>
      <c r="AE12" s="108">
        <f t="shared" si="9"/>
        <v>0.00275858024691358</v>
      </c>
      <c r="AF12" s="106">
        <f t="shared" si="10"/>
        <v>0.005313055555555556</v>
      </c>
      <c r="AG12" s="106">
        <f t="shared" si="11"/>
        <v>0.005717592592592592</v>
      </c>
      <c r="AH12" s="109">
        <f t="shared" si="12"/>
        <v>0.0055208333333333325</v>
      </c>
      <c r="AJ12" s="111">
        <v>0.010868055555555556</v>
      </c>
      <c r="AK12" s="112">
        <v>0.016585648148148148</v>
      </c>
      <c r="AL12" s="113">
        <v>0.02210648148148148</v>
      </c>
      <c r="AP12" s="114"/>
      <c r="AQ12" s="114"/>
      <c r="AR12" s="115"/>
      <c r="AS12" s="116"/>
      <c r="AT12" s="116"/>
      <c r="AU12" s="116"/>
    </row>
    <row r="13" spans="2:47" s="110" customFormat="1" ht="24.75" customHeight="1">
      <c r="B13" s="91">
        <v>11</v>
      </c>
      <c r="C13" s="92">
        <v>2</v>
      </c>
      <c r="D13" s="92">
        <v>45</v>
      </c>
      <c r="E13" s="93">
        <v>8</v>
      </c>
      <c r="F13" s="93">
        <v>3</v>
      </c>
      <c r="G13" s="94" t="s">
        <v>144</v>
      </c>
      <c r="H13" s="95" t="s">
        <v>185</v>
      </c>
      <c r="I13" s="96" t="s">
        <v>19</v>
      </c>
      <c r="J13" s="97">
        <v>1975</v>
      </c>
      <c r="K13" s="97">
        <v>70</v>
      </c>
      <c r="L13" s="97"/>
      <c r="M13" s="97">
        <v>70</v>
      </c>
      <c r="N13" s="97">
        <v>70</v>
      </c>
      <c r="O13" s="97">
        <v>170</v>
      </c>
      <c r="P13" s="117">
        <v>49</v>
      </c>
      <c r="Q13" s="99" t="str">
        <f t="shared" si="0"/>
        <v>H</v>
      </c>
      <c r="R13" s="100">
        <f t="shared" si="1"/>
        <v>0.005555</v>
      </c>
      <c r="S13" s="101">
        <f t="shared" si="2"/>
        <v>1</v>
      </c>
      <c r="T13" s="101">
        <f t="shared" si="3"/>
        <v>1.1142389121338914</v>
      </c>
      <c r="U13" s="102">
        <f t="shared" si="4"/>
        <v>1865.4840427765691</v>
      </c>
      <c r="V13" s="103">
        <f t="shared" si="5"/>
        <v>0.022164351851851852</v>
      </c>
      <c r="W13" s="104">
        <f t="shared" si="6"/>
        <v>0.01660935185185185</v>
      </c>
      <c r="X13" s="105">
        <v>0.0166435262962963</v>
      </c>
      <c r="Y13" s="106"/>
      <c r="Z13" s="106">
        <v>0.016377322592592593</v>
      </c>
      <c r="AA13" s="106">
        <v>0.015694452222222224</v>
      </c>
      <c r="AB13" s="106"/>
      <c r="AC13" s="106">
        <f t="shared" si="7"/>
        <v>0.01660935185185185</v>
      </c>
      <c r="AD13" s="107">
        <f t="shared" si="8"/>
        <v>15.06276150627615</v>
      </c>
      <c r="AE13" s="108">
        <f t="shared" si="9"/>
        <v>0.0027682253086419753</v>
      </c>
      <c r="AF13" s="106">
        <f t="shared" si="10"/>
        <v>0.005428796296296297</v>
      </c>
      <c r="AG13" s="106">
        <f t="shared" si="11"/>
        <v>0.005648148148148149</v>
      </c>
      <c r="AH13" s="109">
        <f t="shared" si="12"/>
        <v>0.005532407407407406</v>
      </c>
      <c r="AJ13" s="111">
        <v>0.010983796296296297</v>
      </c>
      <c r="AK13" s="112">
        <v>0.016631944444444446</v>
      </c>
      <c r="AL13" s="113">
        <v>0.022164351851851852</v>
      </c>
      <c r="AP13" s="114"/>
      <c r="AQ13" s="114"/>
      <c r="AR13" s="115"/>
      <c r="AS13" s="116"/>
      <c r="AT13" s="116"/>
      <c r="AU13" s="116"/>
    </row>
    <row r="14" spans="2:47" s="110" customFormat="1" ht="24.75" customHeight="1">
      <c r="B14" s="91">
        <v>12</v>
      </c>
      <c r="C14" s="92">
        <v>23</v>
      </c>
      <c r="D14" s="92">
        <v>46</v>
      </c>
      <c r="E14" s="93">
        <v>16</v>
      </c>
      <c r="F14" s="93">
        <v>4</v>
      </c>
      <c r="G14" s="94" t="s">
        <v>44</v>
      </c>
      <c r="H14" s="95" t="s">
        <v>224</v>
      </c>
      <c r="I14" s="96" t="s">
        <v>19</v>
      </c>
      <c r="J14" s="97">
        <v>1954</v>
      </c>
      <c r="K14" s="97">
        <v>70</v>
      </c>
      <c r="L14" s="97">
        <v>72</v>
      </c>
      <c r="M14" s="97">
        <v>70</v>
      </c>
      <c r="N14" s="97">
        <v>70</v>
      </c>
      <c r="O14" s="97">
        <v>174</v>
      </c>
      <c r="P14" s="117">
        <v>29</v>
      </c>
      <c r="Q14" s="99" t="str">
        <f t="shared" si="0"/>
        <v>E</v>
      </c>
      <c r="R14" s="100">
        <f t="shared" si="1"/>
        <v>0.003819444</v>
      </c>
      <c r="S14" s="101">
        <f t="shared" si="2"/>
        <v>0.9459459459459459</v>
      </c>
      <c r="T14" s="101">
        <f t="shared" si="3"/>
        <v>0.9924505617977527</v>
      </c>
      <c r="U14" s="102">
        <f t="shared" si="4"/>
        <v>1852.574426484257</v>
      </c>
      <c r="V14" s="103">
        <f t="shared" si="5"/>
        <v>0.022337962962962962</v>
      </c>
      <c r="W14" s="104">
        <f t="shared" si="6"/>
        <v>0.018518518962962964</v>
      </c>
      <c r="X14" s="105"/>
      <c r="Y14" s="106">
        <v>0.016921296740740742</v>
      </c>
      <c r="Z14" s="106">
        <v>0.01688657451851852</v>
      </c>
      <c r="AA14" s="106"/>
      <c r="AB14" s="106"/>
      <c r="AC14" s="106">
        <f t="shared" si="7"/>
        <v>0.019576720046560848</v>
      </c>
      <c r="AD14" s="107">
        <f t="shared" si="8"/>
        <v>13.48314606741573</v>
      </c>
      <c r="AE14" s="108">
        <f t="shared" si="9"/>
        <v>0.003086419827160494</v>
      </c>
      <c r="AF14" s="106">
        <f t="shared" si="10"/>
        <v>0.005937500444444445</v>
      </c>
      <c r="AG14" s="106">
        <f t="shared" si="11"/>
        <v>0.00625</v>
      </c>
      <c r="AH14" s="109">
        <f t="shared" si="12"/>
        <v>0.006331018518518517</v>
      </c>
      <c r="AJ14" s="111">
        <v>0.009756944444444445</v>
      </c>
      <c r="AK14" s="112">
        <v>0.016006944444444445</v>
      </c>
      <c r="AL14" s="113">
        <v>0.022337962962962962</v>
      </c>
      <c r="AP14" s="114"/>
      <c r="AQ14" s="114"/>
      <c r="AR14" s="115"/>
      <c r="AS14" s="116"/>
      <c r="AT14" s="116"/>
      <c r="AU14" s="116"/>
    </row>
    <row r="15" spans="2:47" s="110" customFormat="1" ht="24.75" customHeight="1">
      <c r="B15" s="91">
        <v>13</v>
      </c>
      <c r="C15" s="92">
        <v>1</v>
      </c>
      <c r="D15" s="92">
        <v>31</v>
      </c>
      <c r="E15" s="93">
        <v>9</v>
      </c>
      <c r="F15" s="93">
        <v>2</v>
      </c>
      <c r="G15" s="94" t="s">
        <v>57</v>
      </c>
      <c r="H15" s="95" t="s">
        <v>62</v>
      </c>
      <c r="I15" s="96" t="s">
        <v>19</v>
      </c>
      <c r="J15" s="97">
        <v>1965</v>
      </c>
      <c r="K15" s="97">
        <v>73</v>
      </c>
      <c r="L15" s="97">
        <v>76</v>
      </c>
      <c r="M15" s="97">
        <v>76</v>
      </c>
      <c r="N15" s="97">
        <v>78</v>
      </c>
      <c r="O15" s="97">
        <v>171</v>
      </c>
      <c r="P15" s="117">
        <v>26</v>
      </c>
      <c r="Q15" s="99" t="str">
        <f t="shared" si="0"/>
        <v>G</v>
      </c>
      <c r="R15" s="100">
        <f t="shared" si="1"/>
        <v>0.00520833</v>
      </c>
      <c r="S15" s="101">
        <f t="shared" si="2"/>
        <v>1.0985915492957747</v>
      </c>
      <c r="T15" s="101">
        <f t="shared" si="3"/>
        <v>1.067598795180723</v>
      </c>
      <c r="U15" s="102">
        <f t="shared" si="4"/>
        <v>2070.71502284152</v>
      </c>
      <c r="V15" s="103">
        <f t="shared" si="5"/>
        <v>0.022476851851851855</v>
      </c>
      <c r="W15" s="104">
        <f t="shared" si="6"/>
        <v>0.017268521851851855</v>
      </c>
      <c r="X15" s="105">
        <v>0.015995373703703707</v>
      </c>
      <c r="Y15" s="106">
        <v>0.018125003333333334</v>
      </c>
      <c r="Z15" s="106">
        <v>0.014895836666666665</v>
      </c>
      <c r="AA15" s="106">
        <v>0.01569444777777778</v>
      </c>
      <c r="AB15" s="106">
        <v>0.016377318148148145</v>
      </c>
      <c r="AC15" s="106">
        <f t="shared" si="7"/>
        <v>0.015718782711301046</v>
      </c>
      <c r="AD15" s="107">
        <f t="shared" si="8"/>
        <v>14.457831325301205</v>
      </c>
      <c r="AE15" s="108">
        <f t="shared" si="9"/>
        <v>0.0028780869753086426</v>
      </c>
      <c r="AF15" s="106">
        <f t="shared" si="10"/>
        <v>0.005474540370370371</v>
      </c>
      <c r="AG15" s="106">
        <f t="shared" si="11"/>
        <v>0.005902777777777778</v>
      </c>
      <c r="AH15" s="109">
        <f t="shared" si="12"/>
        <v>0.0058912037037037075</v>
      </c>
      <c r="AJ15" s="111">
        <v>0.01068287037037037</v>
      </c>
      <c r="AK15" s="112">
        <v>0.016585648148148148</v>
      </c>
      <c r="AL15" s="113">
        <v>0.022476851851851855</v>
      </c>
      <c r="AP15" s="114"/>
      <c r="AQ15" s="114"/>
      <c r="AR15" s="115"/>
      <c r="AS15" s="116"/>
      <c r="AT15" s="116"/>
      <c r="AU15" s="116"/>
    </row>
    <row r="16" spans="2:47" s="110" customFormat="1" ht="24.75" customHeight="1">
      <c r="B16" s="91">
        <v>14</v>
      </c>
      <c r="C16" s="92">
        <v>13</v>
      </c>
      <c r="D16" s="92">
        <v>26</v>
      </c>
      <c r="E16" s="93">
        <v>4</v>
      </c>
      <c r="F16" s="93">
        <v>3</v>
      </c>
      <c r="G16" s="94" t="s">
        <v>54</v>
      </c>
      <c r="H16" s="95" t="s">
        <v>212</v>
      </c>
      <c r="I16" s="96" t="s">
        <v>19</v>
      </c>
      <c r="J16" s="97">
        <v>1990</v>
      </c>
      <c r="K16" s="97"/>
      <c r="L16" s="97"/>
      <c r="M16" s="97">
        <v>79</v>
      </c>
      <c r="N16" s="97">
        <v>79</v>
      </c>
      <c r="O16" s="97">
        <v>190</v>
      </c>
      <c r="P16" s="117">
        <v>42</v>
      </c>
      <c r="Q16" s="99" t="str">
        <f t="shared" si="0"/>
        <v>J</v>
      </c>
      <c r="R16" s="100">
        <f t="shared" si="1"/>
        <v>0.00625</v>
      </c>
      <c r="S16" s="101">
        <f t="shared" si="2"/>
        <v>0.8777777777777778</v>
      </c>
      <c r="T16" s="101">
        <f t="shared" si="3"/>
        <v>1.1340063829787235</v>
      </c>
      <c r="U16" s="102">
        <f t="shared" si="4"/>
        <v>2108.26906680851</v>
      </c>
      <c r="V16" s="103">
        <f t="shared" si="5"/>
        <v>0.022592592592592588</v>
      </c>
      <c r="W16" s="104">
        <f t="shared" si="6"/>
        <v>0.01634259259259259</v>
      </c>
      <c r="X16" s="105">
        <v>0.01625</v>
      </c>
      <c r="Y16" s="106"/>
      <c r="Z16" s="106"/>
      <c r="AA16" s="106"/>
      <c r="AB16" s="106"/>
      <c r="AC16" s="106">
        <f t="shared" si="7"/>
        <v>0.01861814345991561</v>
      </c>
      <c r="AD16" s="107">
        <f t="shared" si="8"/>
        <v>15.319148936170214</v>
      </c>
      <c r="AE16" s="108">
        <f t="shared" si="9"/>
        <v>0.0027237654320987647</v>
      </c>
      <c r="AF16" s="106">
        <f t="shared" si="10"/>
        <v>0.0053587962962962955</v>
      </c>
      <c r="AG16" s="106">
        <f t="shared" si="11"/>
        <v>0.005451388888888889</v>
      </c>
      <c r="AH16" s="109">
        <f t="shared" si="12"/>
        <v>0.005532407407407406</v>
      </c>
      <c r="AJ16" s="111">
        <v>0.011608796296296296</v>
      </c>
      <c r="AK16" s="112">
        <v>0.017060185185185185</v>
      </c>
      <c r="AL16" s="113">
        <v>0.02259259259259259</v>
      </c>
      <c r="AP16" s="114"/>
      <c r="AQ16" s="114"/>
      <c r="AR16" s="115"/>
      <c r="AS16" s="116"/>
      <c r="AT16" s="116"/>
      <c r="AU16" s="116"/>
    </row>
    <row r="17" spans="2:47" s="110" customFormat="1" ht="24.75" customHeight="1">
      <c r="B17" s="91">
        <v>15</v>
      </c>
      <c r="C17" s="92">
        <v>22</v>
      </c>
      <c r="D17" s="92">
        <v>52</v>
      </c>
      <c r="E17" s="93">
        <v>5</v>
      </c>
      <c r="F17" s="93">
        <v>4</v>
      </c>
      <c r="G17" s="94" t="s">
        <v>197</v>
      </c>
      <c r="H17" s="95" t="s">
        <v>91</v>
      </c>
      <c r="I17" s="96" t="s">
        <v>19</v>
      </c>
      <c r="J17" s="97">
        <v>1988</v>
      </c>
      <c r="K17" s="97">
        <v>60</v>
      </c>
      <c r="L17" s="97">
        <v>62</v>
      </c>
      <c r="M17" s="97"/>
      <c r="N17" s="97">
        <v>63</v>
      </c>
      <c r="O17" s="97">
        <v>174</v>
      </c>
      <c r="P17" s="117">
        <v>36</v>
      </c>
      <c r="Q17" s="99" t="str">
        <f t="shared" si="0"/>
        <v>J</v>
      </c>
      <c r="R17" s="100">
        <f t="shared" si="1"/>
        <v>0.00625</v>
      </c>
      <c r="S17" s="101">
        <f t="shared" si="2"/>
        <v>0.8513513513513513</v>
      </c>
      <c r="T17" s="101">
        <f t="shared" si="3"/>
        <v>1.124039240506329</v>
      </c>
      <c r="U17" s="102">
        <f t="shared" si="4"/>
        <v>1674.7622663924049</v>
      </c>
      <c r="V17" s="103">
        <f t="shared" si="5"/>
        <v>0.02267361111111111</v>
      </c>
      <c r="W17" s="104">
        <f t="shared" si="6"/>
        <v>0.01642361111111111</v>
      </c>
      <c r="X17" s="105"/>
      <c r="Y17" s="106">
        <v>0.014537037037037038</v>
      </c>
      <c r="Z17" s="106">
        <v>0.015902777777777773</v>
      </c>
      <c r="AA17" s="106">
        <v>0.014525462962962964</v>
      </c>
      <c r="AB17" s="106"/>
      <c r="AC17" s="106">
        <f t="shared" si="7"/>
        <v>0.019291225749559084</v>
      </c>
      <c r="AD17" s="107">
        <f t="shared" si="8"/>
        <v>15.189873417721518</v>
      </c>
      <c r="AE17" s="108">
        <f t="shared" si="9"/>
        <v>0.0027372685185185187</v>
      </c>
      <c r="AF17" s="106">
        <f t="shared" si="10"/>
        <v>0.0053587962962962955</v>
      </c>
      <c r="AG17" s="106">
        <f t="shared" si="11"/>
        <v>0.005555555555555555</v>
      </c>
      <c r="AH17" s="109">
        <f t="shared" si="12"/>
        <v>0.005509259259259262</v>
      </c>
      <c r="AJ17" s="111">
        <v>0.011608796296296296</v>
      </c>
      <c r="AK17" s="112">
        <v>0.01716435185185185</v>
      </c>
      <c r="AL17" s="113">
        <v>0.022673611111111113</v>
      </c>
      <c r="AP17" s="114"/>
      <c r="AQ17" s="114"/>
      <c r="AR17" s="115"/>
      <c r="AS17" s="116"/>
      <c r="AT17" s="116"/>
      <c r="AU17" s="116"/>
    </row>
    <row r="18" spans="2:47" s="110" customFormat="1" ht="24.75" customHeight="1">
      <c r="B18" s="91">
        <v>16</v>
      </c>
      <c r="C18" s="92">
        <v>12</v>
      </c>
      <c r="D18" s="92">
        <v>22</v>
      </c>
      <c r="E18" s="93">
        <v>12</v>
      </c>
      <c r="F18" s="93">
        <v>3</v>
      </c>
      <c r="G18" s="94" t="s">
        <v>85</v>
      </c>
      <c r="H18" s="95" t="s">
        <v>261</v>
      </c>
      <c r="I18" s="96" t="s">
        <v>19</v>
      </c>
      <c r="J18" s="97">
        <v>1963</v>
      </c>
      <c r="K18" s="97"/>
      <c r="L18" s="97">
        <v>80</v>
      </c>
      <c r="M18" s="97"/>
      <c r="N18" s="97">
        <v>80</v>
      </c>
      <c r="O18" s="97">
        <v>185</v>
      </c>
      <c r="P18" s="117">
        <v>32</v>
      </c>
      <c r="Q18" s="99" t="str">
        <f t="shared" si="0"/>
        <v>G</v>
      </c>
      <c r="R18" s="100">
        <f t="shared" si="1"/>
        <v>0.00520833</v>
      </c>
      <c r="S18" s="101">
        <f t="shared" si="2"/>
        <v>0.9411764705882353</v>
      </c>
      <c r="T18" s="101">
        <f t="shared" si="3"/>
        <v>1.0543285714285715</v>
      </c>
      <c r="U18" s="102">
        <f t="shared" si="4"/>
        <v>2125.5268048621715</v>
      </c>
      <c r="V18" s="103">
        <f t="shared" si="5"/>
        <v>0.022708333333333334</v>
      </c>
      <c r="W18" s="104">
        <f t="shared" si="6"/>
        <v>0.017500003333333333</v>
      </c>
      <c r="X18" s="105"/>
      <c r="Y18" s="106">
        <v>0.016296299629629626</v>
      </c>
      <c r="Z18" s="106"/>
      <c r="AA18" s="106"/>
      <c r="AB18" s="106">
        <v>0.01828704037037037</v>
      </c>
      <c r="AC18" s="106">
        <f t="shared" si="7"/>
        <v>0.018593753541666667</v>
      </c>
      <c r="AD18" s="107">
        <f t="shared" si="8"/>
        <v>14.285714285714286</v>
      </c>
      <c r="AE18" s="108">
        <f t="shared" si="9"/>
        <v>0.0029166672222222224</v>
      </c>
      <c r="AF18" s="106">
        <f t="shared" si="10"/>
        <v>0.005625003333333334</v>
      </c>
      <c r="AG18" s="106">
        <f t="shared" si="11"/>
        <v>0.005949074074074075</v>
      </c>
      <c r="AH18" s="109">
        <f t="shared" si="12"/>
        <v>0.005925925925925925</v>
      </c>
      <c r="AJ18" s="111">
        <v>0.010833333333333334</v>
      </c>
      <c r="AK18" s="112">
        <v>0.01678240740740741</v>
      </c>
      <c r="AL18" s="113">
        <v>0.022708333333333334</v>
      </c>
      <c r="AP18" s="114"/>
      <c r="AQ18" s="114"/>
      <c r="AR18" s="115"/>
      <c r="AS18" s="116"/>
      <c r="AT18" s="116"/>
      <c r="AU18" s="116"/>
    </row>
    <row r="19" spans="2:47" s="110" customFormat="1" ht="24.75" customHeight="1">
      <c r="B19" s="91">
        <v>17</v>
      </c>
      <c r="C19" s="92">
        <v>32</v>
      </c>
      <c r="D19" s="92">
        <v>13</v>
      </c>
      <c r="E19" s="93">
        <v>35</v>
      </c>
      <c r="F19" s="93">
        <v>3</v>
      </c>
      <c r="G19" s="94" t="s">
        <v>59</v>
      </c>
      <c r="H19" s="95" t="s">
        <v>135</v>
      </c>
      <c r="I19" s="96" t="s">
        <v>19</v>
      </c>
      <c r="J19" s="97">
        <v>1949</v>
      </c>
      <c r="K19" s="97">
        <v>78</v>
      </c>
      <c r="L19" s="97">
        <v>78</v>
      </c>
      <c r="M19" s="97">
        <v>86</v>
      </c>
      <c r="N19" s="97">
        <v>85</v>
      </c>
      <c r="O19" s="97">
        <v>183</v>
      </c>
      <c r="P19" s="117">
        <v>46</v>
      </c>
      <c r="Q19" s="99" t="str">
        <f t="shared" si="0"/>
        <v>C</v>
      </c>
      <c r="R19" s="100">
        <f t="shared" si="1"/>
        <v>0.00208333</v>
      </c>
      <c r="S19" s="101">
        <f t="shared" si="2"/>
        <v>1.0240963855421688</v>
      </c>
      <c r="T19" s="101">
        <f t="shared" si="3"/>
        <v>0.8781</v>
      </c>
      <c r="U19" s="102">
        <f t="shared" si="4"/>
        <v>2240.3993332647997</v>
      </c>
      <c r="V19" s="103">
        <f t="shared" si="5"/>
        <v>0.02292824074074074</v>
      </c>
      <c r="W19" s="104">
        <f t="shared" si="6"/>
        <v>0.020844910740740737</v>
      </c>
      <c r="X19" s="105">
        <v>0.020069447777777773</v>
      </c>
      <c r="Y19" s="106">
        <v>0.020115741185185186</v>
      </c>
      <c r="Z19" s="106">
        <v>0.02025463007407407</v>
      </c>
      <c r="AA19" s="106"/>
      <c r="AB19" s="106"/>
      <c r="AC19" s="106">
        <f t="shared" si="7"/>
        <v>0.020354442252723308</v>
      </c>
      <c r="AD19" s="107">
        <f t="shared" si="8"/>
        <v>12</v>
      </c>
      <c r="AE19" s="108">
        <f t="shared" si="9"/>
        <v>0.0034741517901234562</v>
      </c>
      <c r="AF19" s="106">
        <f t="shared" si="10"/>
        <v>0.006863429259259259</v>
      </c>
      <c r="AG19" s="106">
        <f t="shared" si="11"/>
        <v>0.006990740740740742</v>
      </c>
      <c r="AH19" s="109">
        <f t="shared" si="12"/>
        <v>0.006990740740740738</v>
      </c>
      <c r="AJ19" s="111">
        <v>0.008946759259259258</v>
      </c>
      <c r="AK19" s="112">
        <v>0.0159375</v>
      </c>
      <c r="AL19" s="113">
        <v>0.02292824074074074</v>
      </c>
      <c r="AP19" s="114"/>
      <c r="AQ19" s="114"/>
      <c r="AR19" s="115"/>
      <c r="AS19" s="116"/>
      <c r="AT19" s="116"/>
      <c r="AU19" s="116"/>
    </row>
    <row r="20" spans="2:47" s="110" customFormat="1" ht="24.75" customHeight="1">
      <c r="B20" s="91">
        <v>18</v>
      </c>
      <c r="C20" s="92">
        <v>37</v>
      </c>
      <c r="D20" s="92">
        <v>43</v>
      </c>
      <c r="E20" s="93">
        <v>36</v>
      </c>
      <c r="F20" s="93">
        <v>4</v>
      </c>
      <c r="G20" s="94" t="s">
        <v>41</v>
      </c>
      <c r="H20" s="95" t="s">
        <v>42</v>
      </c>
      <c r="I20" s="96" t="s">
        <v>19</v>
      </c>
      <c r="J20" s="97">
        <v>1944</v>
      </c>
      <c r="K20" s="97">
        <v>74</v>
      </c>
      <c r="L20" s="97">
        <v>76</v>
      </c>
      <c r="M20" s="97">
        <v>73</v>
      </c>
      <c r="N20" s="97">
        <v>73</v>
      </c>
      <c r="O20" s="97">
        <v>172</v>
      </c>
      <c r="P20" s="117">
        <v>4</v>
      </c>
      <c r="Q20" s="99" t="str">
        <f t="shared" si="0"/>
        <v>C</v>
      </c>
      <c r="R20" s="100">
        <f t="shared" si="1"/>
        <v>0.00208333</v>
      </c>
      <c r="S20" s="101">
        <f t="shared" si="2"/>
        <v>1.0138888888888888</v>
      </c>
      <c r="T20" s="101">
        <f t="shared" si="3"/>
        <v>0.8781</v>
      </c>
      <c r="U20" s="102">
        <f t="shared" si="4"/>
        <v>1925.1760176862401</v>
      </c>
      <c r="V20" s="103">
        <f t="shared" si="5"/>
        <v>0.022939814814814816</v>
      </c>
      <c r="W20" s="104">
        <f t="shared" si="6"/>
        <v>0.020856484814814814</v>
      </c>
      <c r="X20" s="105">
        <v>0.020879632962962965</v>
      </c>
      <c r="Y20" s="106">
        <v>0.02061342925925926</v>
      </c>
      <c r="Z20" s="119"/>
      <c r="AA20" s="106">
        <v>0.020289355185185185</v>
      </c>
      <c r="AB20" s="106">
        <v>0.02035879962962963</v>
      </c>
      <c r="AC20" s="106">
        <f t="shared" si="7"/>
        <v>0.020570779543378995</v>
      </c>
      <c r="AD20" s="107">
        <f t="shared" si="8"/>
        <v>12</v>
      </c>
      <c r="AE20" s="108">
        <f t="shared" si="9"/>
        <v>0.0034760808024691357</v>
      </c>
      <c r="AF20" s="106">
        <f t="shared" si="10"/>
        <v>0.006863429259259259</v>
      </c>
      <c r="AG20" s="106">
        <f t="shared" si="11"/>
        <v>0.006967592592592595</v>
      </c>
      <c r="AH20" s="109">
        <f t="shared" si="12"/>
        <v>0.0070254629629629625</v>
      </c>
      <c r="AJ20" s="111">
        <v>0.008946759259259258</v>
      </c>
      <c r="AK20" s="112">
        <v>0.015914351851851853</v>
      </c>
      <c r="AL20" s="113">
        <v>0.022939814814814816</v>
      </c>
      <c r="AP20" s="114"/>
      <c r="AQ20" s="114"/>
      <c r="AR20" s="118"/>
      <c r="AS20" s="116"/>
      <c r="AT20" s="116"/>
      <c r="AU20" s="116"/>
    </row>
    <row r="21" spans="2:47" s="110" customFormat="1" ht="24.75" customHeight="1">
      <c r="B21" s="91">
        <v>19</v>
      </c>
      <c r="C21" s="92">
        <v>19</v>
      </c>
      <c r="D21" s="92">
        <v>40</v>
      </c>
      <c r="E21" s="93">
        <v>25</v>
      </c>
      <c r="F21" s="93">
        <v>5</v>
      </c>
      <c r="G21" s="94" t="s">
        <v>85</v>
      </c>
      <c r="H21" s="95" t="s">
        <v>355</v>
      </c>
      <c r="I21" s="96" t="s">
        <v>19</v>
      </c>
      <c r="J21" s="97">
        <v>1953</v>
      </c>
      <c r="K21" s="97"/>
      <c r="L21" s="97"/>
      <c r="M21" s="97"/>
      <c r="N21" s="97">
        <v>74</v>
      </c>
      <c r="O21" s="97">
        <v>172</v>
      </c>
      <c r="P21" s="117">
        <v>33</v>
      </c>
      <c r="Q21" s="99" t="str">
        <f t="shared" si="0"/>
        <v>E</v>
      </c>
      <c r="R21" s="100">
        <f t="shared" si="1"/>
        <v>0.003819444</v>
      </c>
      <c r="S21" s="101">
        <f t="shared" si="2"/>
        <v>1.0277777777777777</v>
      </c>
      <c r="T21" s="101">
        <f t="shared" si="3"/>
        <v>0.9371553191489361</v>
      </c>
      <c r="U21" s="102">
        <f t="shared" si="4"/>
        <v>1957.9674141709104</v>
      </c>
      <c r="V21" s="103">
        <f t="shared" si="5"/>
        <v>0.023425925925925926</v>
      </c>
      <c r="W21" s="104">
        <f t="shared" si="6"/>
        <v>0.019606481925925928</v>
      </c>
      <c r="X21" s="105"/>
      <c r="Y21" s="106"/>
      <c r="Z21" s="119"/>
      <c r="AA21" s="119"/>
      <c r="AB21" s="106"/>
      <c r="AC21" s="106">
        <f t="shared" si="7"/>
        <v>0.019076577009009013</v>
      </c>
      <c r="AD21" s="107">
        <f t="shared" si="8"/>
        <v>12.76595744680851</v>
      </c>
      <c r="AE21" s="108">
        <f t="shared" si="9"/>
        <v>0.0032677469876543214</v>
      </c>
      <c r="AF21" s="106">
        <f t="shared" si="10"/>
        <v>0.006111111555555555</v>
      </c>
      <c r="AG21" s="106">
        <f t="shared" si="11"/>
        <v>0.006655092592592593</v>
      </c>
      <c r="AH21" s="109">
        <f t="shared" si="12"/>
        <v>0.006840277777777782</v>
      </c>
      <c r="AJ21" s="111">
        <v>0.009930555555555555</v>
      </c>
      <c r="AK21" s="112">
        <v>0.016585648148148148</v>
      </c>
      <c r="AL21" s="113">
        <v>0.02342592592592593</v>
      </c>
      <c r="AP21" s="114"/>
      <c r="AQ21" s="114"/>
      <c r="AR21" s="115"/>
      <c r="AS21" s="116"/>
      <c r="AT21" s="116"/>
      <c r="AU21" s="116"/>
    </row>
    <row r="22" spans="2:47" s="110" customFormat="1" ht="24.75" customHeight="1">
      <c r="B22" s="91">
        <v>20</v>
      </c>
      <c r="C22" s="92">
        <v>56</v>
      </c>
      <c r="D22" s="92">
        <v>48</v>
      </c>
      <c r="E22" s="93">
        <v>52</v>
      </c>
      <c r="F22" s="93">
        <v>1</v>
      </c>
      <c r="G22" s="94" t="s">
        <v>50</v>
      </c>
      <c r="H22" s="95" t="s">
        <v>314</v>
      </c>
      <c r="I22" s="96" t="s">
        <v>19</v>
      </c>
      <c r="J22" s="97">
        <v>1940</v>
      </c>
      <c r="K22" s="97"/>
      <c r="L22" s="97"/>
      <c r="M22" s="97">
        <v>70</v>
      </c>
      <c r="N22" s="97">
        <v>70</v>
      </c>
      <c r="O22" s="97">
        <v>175</v>
      </c>
      <c r="P22" s="117">
        <v>43</v>
      </c>
      <c r="Q22" s="99" t="str">
        <f t="shared" si="0"/>
        <v>A</v>
      </c>
      <c r="R22" s="100">
        <f t="shared" si="1"/>
        <v>0</v>
      </c>
      <c r="S22" s="101">
        <f t="shared" si="2"/>
        <v>0.9333333333333333</v>
      </c>
      <c r="T22" s="101">
        <f t="shared" si="3"/>
        <v>0.7668589442815249</v>
      </c>
      <c r="U22" s="102">
        <f t="shared" si="4"/>
        <v>1828.7029624633433</v>
      </c>
      <c r="V22" s="103">
        <f t="shared" si="5"/>
        <v>0.023657407407407408</v>
      </c>
      <c r="W22" s="104">
        <f t="shared" si="6"/>
        <v>0.023657407407407408</v>
      </c>
      <c r="X22" s="105">
        <v>0.022199077407407408</v>
      </c>
      <c r="Y22" s="106"/>
      <c r="Z22" s="106"/>
      <c r="AA22" s="106"/>
      <c r="AB22" s="106"/>
      <c r="AC22" s="106">
        <f t="shared" si="7"/>
        <v>0.025347222222222222</v>
      </c>
      <c r="AD22" s="107">
        <f t="shared" si="8"/>
        <v>10.557184750733137</v>
      </c>
      <c r="AE22" s="108">
        <f t="shared" si="9"/>
        <v>0.003942901234567901</v>
      </c>
      <c r="AF22" s="106">
        <f t="shared" si="10"/>
        <v>0.007638888888888889</v>
      </c>
      <c r="AG22" s="106">
        <f t="shared" si="11"/>
        <v>0.00798611111111111</v>
      </c>
      <c r="AH22" s="109">
        <f t="shared" si="12"/>
        <v>0.008032407407407408</v>
      </c>
      <c r="AJ22" s="111">
        <v>0.007638888888888889</v>
      </c>
      <c r="AK22" s="112">
        <v>0.015625</v>
      </c>
      <c r="AL22" s="113">
        <v>0.023657407407407408</v>
      </c>
      <c r="AP22" s="114"/>
      <c r="AQ22" s="114"/>
      <c r="AR22" s="115"/>
      <c r="AS22" s="116"/>
      <c r="AT22" s="116"/>
      <c r="AU22" s="116"/>
    </row>
    <row r="23" spans="2:38" s="110" customFormat="1" ht="24.75" customHeight="1">
      <c r="B23" s="91">
        <v>21</v>
      </c>
      <c r="C23" s="92">
        <v>15</v>
      </c>
      <c r="D23" s="92">
        <v>24</v>
      </c>
      <c r="E23" s="93">
        <v>14</v>
      </c>
      <c r="F23" s="93">
        <v>4</v>
      </c>
      <c r="G23" s="94" t="s">
        <v>53</v>
      </c>
      <c r="H23" s="95" t="s">
        <v>184</v>
      </c>
      <c r="I23" s="96" t="s">
        <v>19</v>
      </c>
      <c r="J23" s="97">
        <v>1975</v>
      </c>
      <c r="K23" s="97">
        <v>80</v>
      </c>
      <c r="L23" s="97">
        <v>81</v>
      </c>
      <c r="M23" s="97">
        <v>81</v>
      </c>
      <c r="N23" s="97">
        <v>80</v>
      </c>
      <c r="O23" s="97">
        <v>183</v>
      </c>
      <c r="P23" s="117">
        <v>14</v>
      </c>
      <c r="Q23" s="99" t="str">
        <f t="shared" si="0"/>
        <v>H</v>
      </c>
      <c r="R23" s="100">
        <f t="shared" si="1"/>
        <v>0.005555</v>
      </c>
      <c r="S23" s="101">
        <f t="shared" si="2"/>
        <v>0.963855421686747</v>
      </c>
      <c r="T23" s="101">
        <f t="shared" si="3"/>
        <v>1.0082612167300382</v>
      </c>
      <c r="U23" s="102">
        <f t="shared" si="4"/>
        <v>2118.7574321399243</v>
      </c>
      <c r="V23" s="103">
        <f t="shared" si="5"/>
        <v>0.023796296296296298</v>
      </c>
      <c r="W23" s="104">
        <f t="shared" si="6"/>
        <v>0.018241296296296297</v>
      </c>
      <c r="X23" s="105">
        <v>0.017280100370370373</v>
      </c>
      <c r="Y23" s="106">
        <v>0.01782408185185185</v>
      </c>
      <c r="Z23" s="106">
        <v>0.017349544814814814</v>
      </c>
      <c r="AA23" s="106"/>
      <c r="AB23" s="106"/>
      <c r="AC23" s="106">
        <f t="shared" si="7"/>
        <v>0.01892534490740741</v>
      </c>
      <c r="AD23" s="107">
        <f t="shared" si="8"/>
        <v>13.688212927756654</v>
      </c>
      <c r="AE23" s="108">
        <f t="shared" si="9"/>
        <v>0.0030402160493827163</v>
      </c>
      <c r="AF23" s="106">
        <f t="shared" si="10"/>
        <v>0.005845462962962965</v>
      </c>
      <c r="AG23" s="106">
        <f t="shared" si="11"/>
        <v>0.0062615740740740704</v>
      </c>
      <c r="AH23" s="109">
        <f t="shared" si="12"/>
        <v>0.006134259259259263</v>
      </c>
      <c r="AJ23" s="111">
        <v>0.011400462962962965</v>
      </c>
      <c r="AK23" s="112">
        <v>0.017662037037037035</v>
      </c>
      <c r="AL23" s="113">
        <v>0.023796296296296298</v>
      </c>
    </row>
    <row r="24" spans="2:38" s="110" customFormat="1" ht="24.75" customHeight="1">
      <c r="B24" s="91">
        <v>22</v>
      </c>
      <c r="C24" s="92">
        <v>27</v>
      </c>
      <c r="D24" s="92">
        <v>39</v>
      </c>
      <c r="E24" s="93">
        <v>18</v>
      </c>
      <c r="F24" s="93">
        <v>4</v>
      </c>
      <c r="G24" s="94" t="s">
        <v>64</v>
      </c>
      <c r="H24" s="95" t="s">
        <v>65</v>
      </c>
      <c r="I24" s="96" t="s">
        <v>19</v>
      </c>
      <c r="J24" s="97">
        <v>1968</v>
      </c>
      <c r="K24" s="97">
        <v>75</v>
      </c>
      <c r="L24" s="97">
        <v>80</v>
      </c>
      <c r="M24" s="97">
        <v>75</v>
      </c>
      <c r="N24" s="97">
        <v>75</v>
      </c>
      <c r="O24" s="97">
        <v>180</v>
      </c>
      <c r="P24" s="117">
        <v>45</v>
      </c>
      <c r="Q24" s="99" t="str">
        <f t="shared" si="0"/>
        <v>G</v>
      </c>
      <c r="R24" s="100">
        <f t="shared" si="1"/>
        <v>0.00520833</v>
      </c>
      <c r="S24" s="101">
        <f t="shared" si="2"/>
        <v>0.9375</v>
      </c>
      <c r="T24" s="101">
        <f t="shared" si="3"/>
        <v>0.9847215613382899</v>
      </c>
      <c r="U24" s="102">
        <f t="shared" si="4"/>
        <v>1984.2143005964165</v>
      </c>
      <c r="V24" s="103">
        <f t="shared" si="5"/>
        <v>0.023865740740740743</v>
      </c>
      <c r="W24" s="104">
        <f t="shared" si="6"/>
        <v>0.018657410740740742</v>
      </c>
      <c r="X24" s="105">
        <v>0.020509262592592593</v>
      </c>
      <c r="Y24" s="106">
        <v>0.01785879962962963</v>
      </c>
      <c r="Z24" s="106">
        <v>0.019270836666666666</v>
      </c>
      <c r="AA24" s="106">
        <v>0.018461203703703705</v>
      </c>
      <c r="AB24" s="106">
        <v>0.018889444444444445</v>
      </c>
      <c r="AC24" s="106">
        <f t="shared" si="7"/>
        <v>0.01990123812345679</v>
      </c>
      <c r="AD24" s="107">
        <f t="shared" si="8"/>
        <v>13.382899628252789</v>
      </c>
      <c r="AE24" s="108">
        <f t="shared" si="9"/>
        <v>0.0031095684567901236</v>
      </c>
      <c r="AF24" s="106">
        <f t="shared" si="10"/>
        <v>0.00604167</v>
      </c>
      <c r="AG24" s="106">
        <f t="shared" si="11"/>
        <v>0.006319444444444447</v>
      </c>
      <c r="AH24" s="109">
        <f t="shared" si="12"/>
        <v>0.006296296296296296</v>
      </c>
      <c r="AJ24" s="111">
        <v>0.01125</v>
      </c>
      <c r="AK24" s="112">
        <v>0.017569444444444447</v>
      </c>
      <c r="AL24" s="113">
        <v>0.023865740740740743</v>
      </c>
    </row>
    <row r="25" spans="2:38" s="110" customFormat="1" ht="24.75" customHeight="1">
      <c r="B25" s="91">
        <v>23</v>
      </c>
      <c r="C25" s="92">
        <v>34</v>
      </c>
      <c r="D25" s="92">
        <v>47</v>
      </c>
      <c r="E25" s="93">
        <v>20</v>
      </c>
      <c r="F25" s="93">
        <v>5</v>
      </c>
      <c r="G25" s="94" t="s">
        <v>85</v>
      </c>
      <c r="H25" s="95" t="s">
        <v>351</v>
      </c>
      <c r="I25" s="96" t="s">
        <v>19</v>
      </c>
      <c r="J25" s="97">
        <v>1963</v>
      </c>
      <c r="K25" s="97"/>
      <c r="L25" s="97"/>
      <c r="M25" s="97"/>
      <c r="N25" s="97">
        <v>70</v>
      </c>
      <c r="O25" s="97">
        <v>176</v>
      </c>
      <c r="P25" s="117">
        <v>55</v>
      </c>
      <c r="Q25" s="99" t="str">
        <f t="shared" si="0"/>
        <v>G</v>
      </c>
      <c r="R25" s="100">
        <f t="shared" si="1"/>
        <v>0.00520833</v>
      </c>
      <c r="S25" s="101">
        <f t="shared" si="2"/>
        <v>0.9210526315789473</v>
      </c>
      <c r="T25" s="101">
        <f t="shared" si="3"/>
        <v>0.9771066420664206</v>
      </c>
      <c r="U25" s="102">
        <f t="shared" si="4"/>
        <v>1851.2917128096765</v>
      </c>
      <c r="V25" s="103">
        <f t="shared" si="5"/>
        <v>0.02400462962962963</v>
      </c>
      <c r="W25" s="104">
        <f t="shared" si="6"/>
        <v>0.01879629962962963</v>
      </c>
      <c r="X25" s="105">
        <v>0.0166435262962963</v>
      </c>
      <c r="Y25" s="106"/>
      <c r="Z25" s="106">
        <v>0.016377322592592593</v>
      </c>
      <c r="AA25" s="106">
        <v>0.015694452222222224</v>
      </c>
      <c r="AB25" s="106"/>
      <c r="AC25" s="106">
        <f t="shared" si="7"/>
        <v>0.020407411026455026</v>
      </c>
      <c r="AD25" s="107">
        <f t="shared" si="8"/>
        <v>13.284132841328413</v>
      </c>
      <c r="AE25" s="108">
        <f t="shared" si="9"/>
        <v>0.0031327166049382716</v>
      </c>
      <c r="AF25" s="106">
        <f t="shared" si="10"/>
        <v>0.00604167</v>
      </c>
      <c r="AG25" s="106">
        <f t="shared" si="11"/>
        <v>0.006319444444444447</v>
      </c>
      <c r="AH25" s="109">
        <f t="shared" si="12"/>
        <v>0.006435185185185183</v>
      </c>
      <c r="AJ25" s="111">
        <v>0.01125</v>
      </c>
      <c r="AK25" s="112">
        <v>0.017569444444444447</v>
      </c>
      <c r="AL25" s="113">
        <v>0.02400462962962963</v>
      </c>
    </row>
    <row r="26" spans="2:38" s="110" customFormat="1" ht="24.75" customHeight="1">
      <c r="B26" s="91">
        <v>24</v>
      </c>
      <c r="C26" s="92">
        <v>47</v>
      </c>
      <c r="D26" s="92">
        <v>15</v>
      </c>
      <c r="E26" s="93">
        <v>31</v>
      </c>
      <c r="F26" s="93">
        <v>6</v>
      </c>
      <c r="G26" s="94" t="s">
        <v>47</v>
      </c>
      <c r="H26" s="95" t="s">
        <v>209</v>
      </c>
      <c r="I26" s="96" t="s">
        <v>19</v>
      </c>
      <c r="J26" s="97">
        <v>1959</v>
      </c>
      <c r="K26" s="97">
        <v>83</v>
      </c>
      <c r="L26" s="97"/>
      <c r="M26" s="97">
        <v>83</v>
      </c>
      <c r="N26" s="97">
        <v>83</v>
      </c>
      <c r="O26" s="97">
        <v>191</v>
      </c>
      <c r="P26" s="117">
        <v>11</v>
      </c>
      <c r="Q26" s="99" t="str">
        <f t="shared" si="0"/>
        <v>E</v>
      </c>
      <c r="R26" s="100">
        <f t="shared" si="1"/>
        <v>0.003819444</v>
      </c>
      <c r="S26" s="101">
        <f t="shared" si="2"/>
        <v>0.9120879120879121</v>
      </c>
      <c r="T26" s="101">
        <f t="shared" si="3"/>
        <v>0.9067144329896908</v>
      </c>
      <c r="U26" s="102">
        <f t="shared" si="4"/>
        <v>2191.24170646364</v>
      </c>
      <c r="V26" s="103">
        <f t="shared" si="5"/>
        <v>0.024039351851851853</v>
      </c>
      <c r="W26" s="104">
        <f t="shared" si="6"/>
        <v>0.020219907851851855</v>
      </c>
      <c r="X26" s="105">
        <v>0.020138889333333333</v>
      </c>
      <c r="Y26" s="106"/>
      <c r="Z26" s="106">
        <v>0.019131947777777776</v>
      </c>
      <c r="AA26" s="106">
        <v>0.01945602185185185</v>
      </c>
      <c r="AB26" s="106"/>
      <c r="AC26" s="106">
        <f t="shared" si="7"/>
        <v>0.02216881463275324</v>
      </c>
      <c r="AD26" s="107">
        <f t="shared" si="8"/>
        <v>12.371134020618557</v>
      </c>
      <c r="AE26" s="108">
        <f t="shared" si="9"/>
        <v>0.003369984641975309</v>
      </c>
      <c r="AF26" s="106">
        <f t="shared" si="10"/>
        <v>0.006712963407407407</v>
      </c>
      <c r="AG26" s="106">
        <f t="shared" si="11"/>
        <v>0.006921296296296297</v>
      </c>
      <c r="AH26" s="109">
        <f t="shared" si="12"/>
        <v>0.0065856481481481495</v>
      </c>
      <c r="AJ26" s="111">
        <v>0.010532407407407407</v>
      </c>
      <c r="AK26" s="112">
        <v>0.017453703703703704</v>
      </c>
      <c r="AL26" s="113">
        <v>0.024039351851851853</v>
      </c>
    </row>
    <row r="27" spans="2:38" s="110" customFormat="1" ht="24.75" customHeight="1">
      <c r="B27" s="91">
        <v>25</v>
      </c>
      <c r="C27" s="92">
        <v>51</v>
      </c>
      <c r="D27" s="92">
        <v>56</v>
      </c>
      <c r="E27" s="93">
        <v>30</v>
      </c>
      <c r="F27" s="93">
        <v>1</v>
      </c>
      <c r="G27" s="120" t="s">
        <v>352</v>
      </c>
      <c r="H27" s="121" t="s">
        <v>353</v>
      </c>
      <c r="I27" s="122" t="s">
        <v>73</v>
      </c>
      <c r="J27" s="123">
        <v>1991</v>
      </c>
      <c r="K27" s="123"/>
      <c r="L27" s="123"/>
      <c r="M27" s="123"/>
      <c r="N27" s="123">
        <v>57</v>
      </c>
      <c r="O27" s="123">
        <v>165</v>
      </c>
      <c r="P27" s="124">
        <v>23</v>
      </c>
      <c r="Q27" s="125" t="str">
        <f t="shared" si="0"/>
        <v>F</v>
      </c>
      <c r="R27" s="126">
        <f t="shared" si="1"/>
        <v>0.0041666</v>
      </c>
      <c r="S27" s="127">
        <f t="shared" si="2"/>
        <v>0.8769230769230769</v>
      </c>
      <c r="T27" s="127">
        <f t="shared" si="3"/>
        <v>0.9100034482758621</v>
      </c>
      <c r="U27" s="128">
        <f t="shared" si="4"/>
        <v>1505.9696860905933</v>
      </c>
      <c r="V27" s="129">
        <f t="shared" si="5"/>
        <v>0.024328703703703703</v>
      </c>
      <c r="W27" s="129">
        <f t="shared" si="6"/>
        <v>0.020162103703703704</v>
      </c>
      <c r="X27" s="130"/>
      <c r="Y27" s="130"/>
      <c r="Z27" s="130"/>
      <c r="AA27" s="130"/>
      <c r="AB27" s="130"/>
      <c r="AC27" s="130">
        <f t="shared" si="7"/>
        <v>0.022991872644574397</v>
      </c>
      <c r="AD27" s="131">
        <f t="shared" si="8"/>
        <v>12.413793103448276</v>
      </c>
      <c r="AE27" s="132">
        <f t="shared" si="9"/>
        <v>0.0033603506172839507</v>
      </c>
      <c r="AF27" s="130">
        <f t="shared" si="10"/>
        <v>0.0064584</v>
      </c>
      <c r="AG27" s="130">
        <f t="shared" si="11"/>
        <v>0.006782407407407405</v>
      </c>
      <c r="AH27" s="133">
        <f t="shared" si="12"/>
        <v>0.006921296296296297</v>
      </c>
      <c r="AI27" s="134"/>
      <c r="AJ27" s="135">
        <v>0.010625</v>
      </c>
      <c r="AK27" s="136">
        <v>0.017407407407407406</v>
      </c>
      <c r="AL27" s="137">
        <v>0.024328703703703703</v>
      </c>
    </row>
    <row r="28" spans="2:38" s="110" customFormat="1" ht="24.75" customHeight="1">
      <c r="B28" s="91">
        <v>26</v>
      </c>
      <c r="C28" s="92">
        <v>41</v>
      </c>
      <c r="D28" s="92">
        <v>32</v>
      </c>
      <c r="E28" s="93">
        <v>45</v>
      </c>
      <c r="F28" s="93">
        <v>5</v>
      </c>
      <c r="G28" s="94" t="s">
        <v>79</v>
      </c>
      <c r="H28" s="95" t="s">
        <v>164</v>
      </c>
      <c r="I28" s="96" t="s">
        <v>19</v>
      </c>
      <c r="J28" s="97">
        <v>1948</v>
      </c>
      <c r="K28" s="97">
        <v>76</v>
      </c>
      <c r="L28" s="97">
        <v>77</v>
      </c>
      <c r="M28" s="97"/>
      <c r="N28" s="97">
        <v>78</v>
      </c>
      <c r="O28" s="97">
        <v>173</v>
      </c>
      <c r="P28" s="117">
        <v>38</v>
      </c>
      <c r="Q28" s="99" t="str">
        <f t="shared" si="0"/>
        <v>C</v>
      </c>
      <c r="R28" s="100">
        <f t="shared" si="1"/>
        <v>0.00208333</v>
      </c>
      <c r="S28" s="101">
        <f t="shared" si="2"/>
        <v>1.0684931506849316</v>
      </c>
      <c r="T28" s="101">
        <f t="shared" si="3"/>
        <v>0.8175728971962616</v>
      </c>
      <c r="U28" s="102">
        <f t="shared" si="4"/>
        <v>2048.1021708656476</v>
      </c>
      <c r="V28" s="103">
        <f t="shared" si="5"/>
        <v>0.024386574074074074</v>
      </c>
      <c r="W28" s="104">
        <f t="shared" si="6"/>
        <v>0.022303244074074073</v>
      </c>
      <c r="X28" s="105"/>
      <c r="Y28" s="106">
        <v>0.020775466296296292</v>
      </c>
      <c r="Z28" s="106">
        <v>0.022824077407407405</v>
      </c>
      <c r="AA28" s="106">
        <v>0.01909722266666667</v>
      </c>
      <c r="AB28" s="106"/>
      <c r="AC28" s="106">
        <f t="shared" si="7"/>
        <v>0.020873548941120607</v>
      </c>
      <c r="AD28" s="107">
        <f t="shared" si="8"/>
        <v>11.214953271028037</v>
      </c>
      <c r="AE28" s="108">
        <f t="shared" si="9"/>
        <v>0.003717207345679012</v>
      </c>
      <c r="AF28" s="106">
        <f t="shared" si="10"/>
        <v>0.00729167</v>
      </c>
      <c r="AG28" s="106">
        <f t="shared" si="11"/>
        <v>0.0075000000000000015</v>
      </c>
      <c r="AH28" s="109">
        <f t="shared" si="12"/>
        <v>0.007511574074074073</v>
      </c>
      <c r="AJ28" s="111">
        <v>0.009375</v>
      </c>
      <c r="AK28" s="112">
        <v>0.016875</v>
      </c>
      <c r="AL28" s="113">
        <v>0.024386574074074074</v>
      </c>
    </row>
    <row r="29" spans="2:38" s="110" customFormat="1" ht="24.75" customHeight="1">
      <c r="B29" s="91">
        <v>27</v>
      </c>
      <c r="C29" s="92">
        <v>8</v>
      </c>
      <c r="D29" s="92">
        <v>11</v>
      </c>
      <c r="E29" s="93">
        <v>21</v>
      </c>
      <c r="F29" s="93">
        <v>5</v>
      </c>
      <c r="G29" s="94" t="s">
        <v>165</v>
      </c>
      <c r="H29" s="95" t="s">
        <v>345</v>
      </c>
      <c r="I29" s="96" t="s">
        <v>19</v>
      </c>
      <c r="J29" s="97">
        <v>1973</v>
      </c>
      <c r="K29" s="97"/>
      <c r="L29" s="97"/>
      <c r="M29" s="97"/>
      <c r="N29" s="97">
        <v>85</v>
      </c>
      <c r="O29" s="97">
        <v>182</v>
      </c>
      <c r="P29" s="117">
        <v>54</v>
      </c>
      <c r="Q29" s="99" t="str">
        <f t="shared" si="0"/>
        <v>H</v>
      </c>
      <c r="R29" s="100">
        <f t="shared" si="1"/>
        <v>0.005555</v>
      </c>
      <c r="S29" s="101">
        <f t="shared" si="2"/>
        <v>1.0365853658536586</v>
      </c>
      <c r="T29" s="101">
        <f t="shared" si="3"/>
        <v>0.9733411764705883</v>
      </c>
      <c r="U29" s="102">
        <f t="shared" si="4"/>
        <v>2246.2942872</v>
      </c>
      <c r="V29" s="103">
        <f t="shared" si="5"/>
        <v>0.02440972222222222</v>
      </c>
      <c r="W29" s="104">
        <f t="shared" si="6"/>
        <v>0.01885472222222222</v>
      </c>
      <c r="X29" s="105">
        <v>0.0166435262962963</v>
      </c>
      <c r="Y29" s="106"/>
      <c r="Z29" s="106">
        <v>0.016377322592592593</v>
      </c>
      <c r="AA29" s="106">
        <v>0.015694452222222224</v>
      </c>
      <c r="AB29" s="106"/>
      <c r="AC29" s="106">
        <f t="shared" si="7"/>
        <v>0.018189261437908496</v>
      </c>
      <c r="AD29" s="107">
        <f t="shared" si="8"/>
        <v>13.235294117647058</v>
      </c>
      <c r="AE29" s="108">
        <f t="shared" si="9"/>
        <v>0.0031424537037037033</v>
      </c>
      <c r="AF29" s="106">
        <f t="shared" si="10"/>
        <v>0.006053796296296296</v>
      </c>
      <c r="AG29" s="106">
        <f t="shared" si="11"/>
        <v>0.006377314814814813</v>
      </c>
      <c r="AH29" s="109">
        <f t="shared" si="12"/>
        <v>0.006423611111111113</v>
      </c>
      <c r="AJ29" s="111">
        <v>0.011608796296296296</v>
      </c>
      <c r="AK29" s="112">
        <v>0.01798611111111111</v>
      </c>
      <c r="AL29" s="113">
        <v>0.02440972222222222</v>
      </c>
    </row>
    <row r="30" spans="2:38" s="110" customFormat="1" ht="24.75" customHeight="1">
      <c r="B30" s="91">
        <v>28</v>
      </c>
      <c r="C30" s="92">
        <v>7</v>
      </c>
      <c r="D30" s="92">
        <v>38</v>
      </c>
      <c r="E30" s="93">
        <v>17</v>
      </c>
      <c r="F30" s="93">
        <v>1</v>
      </c>
      <c r="G30" s="94" t="s">
        <v>69</v>
      </c>
      <c r="H30" s="95" t="s">
        <v>56</v>
      </c>
      <c r="I30" s="96" t="s">
        <v>19</v>
      </c>
      <c r="J30" s="97">
        <v>1980</v>
      </c>
      <c r="K30" s="97">
        <v>77</v>
      </c>
      <c r="L30" s="97">
        <v>76</v>
      </c>
      <c r="M30" s="97">
        <v>75</v>
      </c>
      <c r="N30" s="97">
        <v>75</v>
      </c>
      <c r="O30" s="97">
        <v>172</v>
      </c>
      <c r="P30" s="117">
        <v>16</v>
      </c>
      <c r="Q30" s="99" t="str">
        <f t="shared" si="0"/>
        <v>I</v>
      </c>
      <c r="R30" s="100">
        <f t="shared" si="1"/>
        <v>0.00590277</v>
      </c>
      <c r="S30" s="101">
        <f t="shared" si="2"/>
        <v>1.0416666666666667</v>
      </c>
      <c r="T30" s="101">
        <f t="shared" si="3"/>
        <v>0.9885716417910447</v>
      </c>
      <c r="U30" s="102">
        <f t="shared" si="4"/>
        <v>1987.029830400179</v>
      </c>
      <c r="V30" s="103">
        <f t="shared" si="5"/>
        <v>0.02451388888888889</v>
      </c>
      <c r="W30" s="104">
        <f t="shared" si="6"/>
        <v>0.01861111888888889</v>
      </c>
      <c r="X30" s="105">
        <v>0.01908564814814815</v>
      </c>
      <c r="Y30" s="106">
        <v>0.01903935185185185</v>
      </c>
      <c r="Z30" s="119"/>
      <c r="AA30" s="106">
        <v>0.019583333333333335</v>
      </c>
      <c r="AB30" s="106">
        <v>0.019594907407407408</v>
      </c>
      <c r="AC30" s="106">
        <f t="shared" si="7"/>
        <v>0.017866674133333333</v>
      </c>
      <c r="AD30" s="107">
        <f t="shared" si="8"/>
        <v>13.432835820895523</v>
      </c>
      <c r="AE30" s="108">
        <f t="shared" si="9"/>
        <v>0.003101853148148148</v>
      </c>
      <c r="AF30" s="106">
        <f t="shared" si="10"/>
        <v>0.006076396666666666</v>
      </c>
      <c r="AG30" s="106">
        <f t="shared" si="11"/>
        <v>0.0063310185185185205</v>
      </c>
      <c r="AH30" s="109">
        <f t="shared" si="12"/>
        <v>0.006203703703703701</v>
      </c>
      <c r="AJ30" s="111">
        <v>0.011979166666666666</v>
      </c>
      <c r="AK30" s="112">
        <v>0.018310185185185186</v>
      </c>
      <c r="AL30" s="113">
        <v>0.024513888888888887</v>
      </c>
    </row>
    <row r="31" spans="2:38" s="110" customFormat="1" ht="24.75" customHeight="1">
      <c r="B31" s="138">
        <v>29</v>
      </c>
      <c r="C31" s="139">
        <v>50</v>
      </c>
      <c r="D31" s="139">
        <v>35</v>
      </c>
      <c r="E31" s="140">
        <v>15</v>
      </c>
      <c r="F31" s="140">
        <v>5</v>
      </c>
      <c r="G31" s="141" t="s">
        <v>72</v>
      </c>
      <c r="H31" s="142" t="s">
        <v>343</v>
      </c>
      <c r="I31" s="143" t="s">
        <v>19</v>
      </c>
      <c r="J31" s="144">
        <v>1994</v>
      </c>
      <c r="K31" s="144"/>
      <c r="L31" s="144"/>
      <c r="M31" s="144"/>
      <c r="N31" s="144">
        <v>76</v>
      </c>
      <c r="O31" s="144">
        <v>195</v>
      </c>
      <c r="P31" s="145">
        <v>52</v>
      </c>
      <c r="Q31" s="146" t="str">
        <f t="shared" si="0"/>
        <v>J</v>
      </c>
      <c r="R31" s="147">
        <f t="shared" si="1"/>
        <v>0.00625</v>
      </c>
      <c r="S31" s="148">
        <f t="shared" si="2"/>
        <v>0.8</v>
      </c>
      <c r="T31" s="148">
        <f t="shared" si="3"/>
        <v>1.0042636363636366</v>
      </c>
      <c r="U31" s="149">
        <f t="shared" si="4"/>
        <v>2011.1383581818188</v>
      </c>
      <c r="V31" s="150">
        <f t="shared" si="5"/>
        <v>0.02454861111111111</v>
      </c>
      <c r="W31" s="151">
        <f t="shared" si="6"/>
        <v>0.018298611111111113</v>
      </c>
      <c r="X31" s="152">
        <v>0.0166435262962963</v>
      </c>
      <c r="Y31" s="153"/>
      <c r="Z31" s="153">
        <v>0.016377322592592593</v>
      </c>
      <c r="AA31" s="153">
        <v>0.015694452222222224</v>
      </c>
      <c r="AB31" s="153"/>
      <c r="AC31" s="153">
        <f t="shared" si="7"/>
        <v>0.02287326388888889</v>
      </c>
      <c r="AD31" s="154">
        <f t="shared" si="8"/>
        <v>13.636363636363637</v>
      </c>
      <c r="AE31" s="155">
        <f t="shared" si="9"/>
        <v>0.003049768518518519</v>
      </c>
      <c r="AF31" s="153">
        <f t="shared" si="10"/>
        <v>0.005983796296296296</v>
      </c>
      <c r="AG31" s="153">
        <f t="shared" si="11"/>
        <v>0.006377314814814813</v>
      </c>
      <c r="AH31" s="156">
        <f t="shared" si="12"/>
        <v>0.005937500000000005</v>
      </c>
      <c r="AI31" s="157"/>
      <c r="AJ31" s="158">
        <v>0.012233796296296296</v>
      </c>
      <c r="AK31" s="159">
        <v>0.01861111111111111</v>
      </c>
      <c r="AL31" s="160">
        <v>0.024548611111111115</v>
      </c>
    </row>
    <row r="32" spans="2:38" s="110" customFormat="1" ht="24.75" customHeight="1">
      <c r="B32" s="91">
        <v>30</v>
      </c>
      <c r="C32" s="92">
        <v>10</v>
      </c>
      <c r="D32" s="92">
        <v>33</v>
      </c>
      <c r="E32" s="93">
        <v>24</v>
      </c>
      <c r="F32" s="93">
        <v>6</v>
      </c>
      <c r="G32" s="94" t="s">
        <v>165</v>
      </c>
      <c r="H32" s="95" t="s">
        <v>298</v>
      </c>
      <c r="I32" s="96" t="s">
        <v>19</v>
      </c>
      <c r="J32" s="97">
        <v>1969</v>
      </c>
      <c r="K32" s="97"/>
      <c r="L32" s="97"/>
      <c r="M32" s="97">
        <v>77</v>
      </c>
      <c r="N32" s="97">
        <v>77</v>
      </c>
      <c r="O32" s="97">
        <v>173</v>
      </c>
      <c r="P32" s="117">
        <v>8</v>
      </c>
      <c r="Q32" s="99" t="str">
        <f t="shared" si="0"/>
        <v>G</v>
      </c>
      <c r="R32" s="100">
        <f t="shared" si="1"/>
        <v>0.00520833</v>
      </c>
      <c r="S32" s="101">
        <f t="shared" si="2"/>
        <v>1.0547945205479452</v>
      </c>
      <c r="T32" s="101">
        <f t="shared" si="3"/>
        <v>0.9477387096774192</v>
      </c>
      <c r="U32" s="102">
        <f t="shared" si="4"/>
        <v>2037.2436849616463</v>
      </c>
      <c r="V32" s="103">
        <f t="shared" si="5"/>
        <v>0.02459490740740741</v>
      </c>
      <c r="W32" s="104">
        <f t="shared" si="6"/>
        <v>0.01938657740740741</v>
      </c>
      <c r="X32" s="105">
        <v>0.018819447777777776</v>
      </c>
      <c r="Y32" s="106"/>
      <c r="Z32" s="106"/>
      <c r="AA32" s="106"/>
      <c r="AB32" s="106"/>
      <c r="AC32" s="106">
        <f t="shared" si="7"/>
        <v>0.01837948247715248</v>
      </c>
      <c r="AD32" s="107">
        <f t="shared" si="8"/>
        <v>12.903225806451612</v>
      </c>
      <c r="AE32" s="108">
        <f t="shared" si="9"/>
        <v>0.0032310962345679013</v>
      </c>
      <c r="AF32" s="106">
        <f t="shared" si="10"/>
        <v>0.006284725555555555</v>
      </c>
      <c r="AG32" s="106">
        <f t="shared" si="11"/>
        <v>0.006689814814814815</v>
      </c>
      <c r="AH32" s="109">
        <f t="shared" si="12"/>
        <v>0.006412037037037039</v>
      </c>
      <c r="AJ32" s="111">
        <v>0.011493055555555555</v>
      </c>
      <c r="AK32" s="112">
        <v>0.01818287037037037</v>
      </c>
      <c r="AL32" s="113">
        <v>0.02459490740740741</v>
      </c>
    </row>
    <row r="33" spans="2:38" s="110" customFormat="1" ht="24.75" customHeight="1">
      <c r="B33" s="91">
        <v>31</v>
      </c>
      <c r="C33" s="92">
        <v>55</v>
      </c>
      <c r="D33" s="92">
        <v>53</v>
      </c>
      <c r="E33" s="93">
        <v>34</v>
      </c>
      <c r="F33" s="93">
        <v>2</v>
      </c>
      <c r="G33" s="120" t="s">
        <v>137</v>
      </c>
      <c r="H33" s="121" t="s">
        <v>354</v>
      </c>
      <c r="I33" s="122" t="s">
        <v>73</v>
      </c>
      <c r="J33" s="123">
        <v>1976</v>
      </c>
      <c r="K33" s="123"/>
      <c r="L33" s="123"/>
      <c r="M33" s="123"/>
      <c r="N33" s="123">
        <v>63</v>
      </c>
      <c r="O33" s="123">
        <v>174</v>
      </c>
      <c r="P33" s="124">
        <v>24</v>
      </c>
      <c r="Q33" s="125" t="str">
        <f t="shared" si="0"/>
        <v>F</v>
      </c>
      <c r="R33" s="126">
        <f t="shared" si="1"/>
        <v>0.0041666</v>
      </c>
      <c r="S33" s="127">
        <f t="shared" si="2"/>
        <v>0.8513513513513513</v>
      </c>
      <c r="T33" s="127">
        <f t="shared" si="3"/>
        <v>0.8874454545454545</v>
      </c>
      <c r="U33" s="128">
        <f t="shared" si="4"/>
        <v>1657.7091040882906</v>
      </c>
      <c r="V33" s="129">
        <f t="shared" si="5"/>
        <v>0.024756944444444443</v>
      </c>
      <c r="W33" s="129">
        <f t="shared" si="6"/>
        <v>0.020590344444444443</v>
      </c>
      <c r="X33" s="130"/>
      <c r="Y33" s="130"/>
      <c r="Z33" s="130"/>
      <c r="AA33" s="130"/>
      <c r="AB33" s="130"/>
      <c r="AC33" s="130">
        <f t="shared" si="7"/>
        <v>0.024185483950617283</v>
      </c>
      <c r="AD33" s="131">
        <f t="shared" si="8"/>
        <v>12.121212121212121</v>
      </c>
      <c r="AE33" s="132">
        <f t="shared" si="9"/>
        <v>0.003431724074074074</v>
      </c>
      <c r="AF33" s="130">
        <f t="shared" si="10"/>
        <v>0.0064584</v>
      </c>
      <c r="AG33" s="130">
        <f t="shared" si="11"/>
        <v>0.007013888888888887</v>
      </c>
      <c r="AH33" s="133">
        <f t="shared" si="12"/>
        <v>0.0071180555555555546</v>
      </c>
      <c r="AJ33" s="135">
        <v>0.010625</v>
      </c>
      <c r="AK33" s="136">
        <v>0.017638888888888888</v>
      </c>
      <c r="AL33" s="137">
        <v>0.024756944444444443</v>
      </c>
    </row>
    <row r="34" spans="2:38" s="110" customFormat="1" ht="24.75" customHeight="1">
      <c r="B34" s="91">
        <v>32</v>
      </c>
      <c r="C34" s="92">
        <v>20</v>
      </c>
      <c r="D34" s="92">
        <v>25</v>
      </c>
      <c r="E34" s="93">
        <v>23</v>
      </c>
      <c r="F34" s="93">
        <v>6</v>
      </c>
      <c r="G34" s="94" t="s">
        <v>346</v>
      </c>
      <c r="H34" s="95" t="s">
        <v>347</v>
      </c>
      <c r="I34" s="96" t="s">
        <v>19</v>
      </c>
      <c r="J34" s="97">
        <v>1971</v>
      </c>
      <c r="K34" s="97"/>
      <c r="L34" s="97"/>
      <c r="M34" s="97"/>
      <c r="N34" s="97">
        <v>80</v>
      </c>
      <c r="O34" s="97">
        <v>179</v>
      </c>
      <c r="P34" s="117">
        <v>59</v>
      </c>
      <c r="Q34" s="99" t="str">
        <f t="shared" si="0"/>
        <v>H</v>
      </c>
      <c r="R34" s="100">
        <f t="shared" si="1"/>
        <v>0.005555</v>
      </c>
      <c r="S34" s="101">
        <f t="shared" si="2"/>
        <v>1.0126582278481013</v>
      </c>
      <c r="T34" s="101">
        <f t="shared" si="3"/>
        <v>0.9477387096774192</v>
      </c>
      <c r="U34" s="102">
        <f t="shared" si="4"/>
        <v>2114.149803664516</v>
      </c>
      <c r="V34" s="103">
        <f t="shared" si="5"/>
        <v>0.024918981481481483</v>
      </c>
      <c r="W34" s="104">
        <f t="shared" si="6"/>
        <v>0.019363981481481482</v>
      </c>
      <c r="X34" s="105">
        <v>0.0166435262962963</v>
      </c>
      <c r="Y34" s="106"/>
      <c r="Z34" s="106">
        <v>0.016377322592592593</v>
      </c>
      <c r="AA34" s="106">
        <v>0.015694452222222224</v>
      </c>
      <c r="AB34" s="106"/>
      <c r="AC34" s="106">
        <f t="shared" si="7"/>
        <v>0.01912193171296296</v>
      </c>
      <c r="AD34" s="107">
        <f t="shared" si="8"/>
        <v>12.903225806451612</v>
      </c>
      <c r="AE34" s="108">
        <f t="shared" si="9"/>
        <v>0.0032273302469135803</v>
      </c>
      <c r="AF34" s="106">
        <f t="shared" si="10"/>
        <v>0.006181111111111109</v>
      </c>
      <c r="AG34" s="106">
        <f t="shared" si="11"/>
        <v>0.006643518518518519</v>
      </c>
      <c r="AH34" s="109">
        <f t="shared" si="12"/>
        <v>0.006539351851851855</v>
      </c>
      <c r="AJ34" s="111">
        <v>0.011736111111111109</v>
      </c>
      <c r="AK34" s="112">
        <v>0.018379629629629628</v>
      </c>
      <c r="AL34" s="113">
        <v>0.024918981481481483</v>
      </c>
    </row>
    <row r="35" spans="2:38" s="110" customFormat="1" ht="24.75" customHeight="1">
      <c r="B35" s="138">
        <v>33</v>
      </c>
      <c r="C35" s="139">
        <v>43</v>
      </c>
      <c r="D35" s="139">
        <v>57</v>
      </c>
      <c r="E35" s="140">
        <v>19</v>
      </c>
      <c r="F35" s="140">
        <v>6</v>
      </c>
      <c r="G35" s="141" t="s">
        <v>281</v>
      </c>
      <c r="H35" s="142" t="s">
        <v>321</v>
      </c>
      <c r="I35" s="143" t="s">
        <v>19</v>
      </c>
      <c r="J35" s="144">
        <v>1994</v>
      </c>
      <c r="K35" s="144"/>
      <c r="L35" s="144"/>
      <c r="M35" s="144"/>
      <c r="N35" s="144">
        <v>50</v>
      </c>
      <c r="O35" s="144">
        <v>156</v>
      </c>
      <c r="P35" s="145">
        <v>51</v>
      </c>
      <c r="Q35" s="146" t="str">
        <f aca="true" t="shared" si="13" ref="Q35:Q66">IF(I35="M",IF(J35&lt;$V$199,"A",IF(J35&lt;$V$200,"C",IF(J35&lt;$V$201,"E",IF(J35&lt;$V$202,"G",IF(J35&lt;$V$203,"H",IF(J35&lt;$V$204,"I",IF(J35&lt;$V$205,"J","X"))))))),IF(J35&lt;$AD$199,"B",IF(J35&lt;$AD$200,"D",IF(J35&lt;$AD$201,"F","Y"))))</f>
        <v>J</v>
      </c>
      <c r="R35" s="147">
        <f aca="true" t="shared" si="14" ref="R35:R66">IF(I35="M",IF(J35&lt;$V$199,$W$199,IF(J35&lt;$V$200,$W$200,IF(J35&lt;$V$201,$W$201,IF(J35&lt;$V$202,$W$202,IF(J35&lt;$V$203,$W$203,IF(J35&lt;$V$204,$W$204,IF(J35&lt;$V$205,$W$205,$W$205))))))),IF(J35&lt;$AD$199,$AE$199,IF(J35&lt;$AD$200,$AE$200,IF(J35&lt;$AD$201,$AE$201,$AE$201))))</f>
        <v>0.00625</v>
      </c>
      <c r="S35" s="148">
        <f aca="true" t="shared" si="15" ref="S35:S66">N35/(O35-100)</f>
        <v>0.8928571428571429</v>
      </c>
      <c r="T35" s="148">
        <f aca="true" t="shared" si="16" ref="T35:T66">0.0771*AD35-0.0471</f>
        <v>0.9847215613382899</v>
      </c>
      <c r="U35" s="149">
        <f aca="true" t="shared" si="17" ref="U35:U66">1440*W35*N35*T35</f>
        <v>1325.271101301115</v>
      </c>
      <c r="V35" s="150">
        <f aca="true" t="shared" si="18" ref="V35:V66">W35+R35</f>
        <v>0.024942129629629627</v>
      </c>
      <c r="W35" s="151">
        <f aca="true" t="shared" si="19" ref="W35:W66">AL35-R35</f>
        <v>0.018692129629629628</v>
      </c>
      <c r="X35" s="152">
        <v>0.0166435262962963</v>
      </c>
      <c r="Y35" s="153"/>
      <c r="Z35" s="153">
        <v>0.016377322592592593</v>
      </c>
      <c r="AA35" s="153">
        <v>0.015694452222222224</v>
      </c>
      <c r="AB35" s="153"/>
      <c r="AC35" s="153">
        <f aca="true" t="shared" si="20" ref="AC35:AC66">W35/S35</f>
        <v>0.02093518518518518</v>
      </c>
      <c r="AD35" s="154">
        <f aca="true" t="shared" si="21" ref="AD35:AD66">3600/(MINUTE(AE35)*60+SECOND(AE35))</f>
        <v>13.382899628252789</v>
      </c>
      <c r="AE35" s="155">
        <f aca="true" t="shared" si="22" ref="AE35:AE66">+W35/6</f>
        <v>0.003115354938271605</v>
      </c>
      <c r="AF35" s="153">
        <f aca="true" t="shared" si="23" ref="AF35:AF66">AJ35-R35</f>
        <v>0.005983796296296296</v>
      </c>
      <c r="AG35" s="153">
        <f aca="true" t="shared" si="24" ref="AG35:AG66">AK35-AJ35</f>
        <v>0.00640046296296296</v>
      </c>
      <c r="AH35" s="156">
        <f aca="true" t="shared" si="25" ref="AH35:AH66">AL35-AK35</f>
        <v>0.006307870370370373</v>
      </c>
      <c r="AI35" s="157"/>
      <c r="AJ35" s="158">
        <v>0.012233796296296296</v>
      </c>
      <c r="AK35" s="159">
        <v>0.018634259259259257</v>
      </c>
      <c r="AL35" s="160">
        <v>0.02494212962962963</v>
      </c>
    </row>
    <row r="36" spans="2:38" s="110" customFormat="1" ht="24.75" customHeight="1">
      <c r="B36" s="91">
        <v>34</v>
      </c>
      <c r="C36" s="92">
        <v>38</v>
      </c>
      <c r="D36" s="92">
        <v>4</v>
      </c>
      <c r="E36" s="93">
        <v>49</v>
      </c>
      <c r="F36" s="93">
        <v>6</v>
      </c>
      <c r="G36" s="94" t="s">
        <v>50</v>
      </c>
      <c r="H36" s="95" t="s">
        <v>51</v>
      </c>
      <c r="I36" s="96" t="s">
        <v>19</v>
      </c>
      <c r="J36" s="97">
        <v>1950</v>
      </c>
      <c r="K36" s="97">
        <v>93</v>
      </c>
      <c r="L36" s="97">
        <v>95</v>
      </c>
      <c r="M36" s="97">
        <v>96</v>
      </c>
      <c r="N36" s="97">
        <v>98</v>
      </c>
      <c r="O36" s="97">
        <v>188</v>
      </c>
      <c r="P36" s="117">
        <v>61</v>
      </c>
      <c r="Q36" s="99" t="str">
        <f t="shared" si="13"/>
        <v>C</v>
      </c>
      <c r="R36" s="100">
        <f t="shared" si="14"/>
        <v>0.00208333</v>
      </c>
      <c r="S36" s="101">
        <f t="shared" si="15"/>
        <v>1.1136363636363635</v>
      </c>
      <c r="T36" s="101">
        <f t="shared" si="16"/>
        <v>0.793990909090909</v>
      </c>
      <c r="U36" s="102">
        <f t="shared" si="17"/>
        <v>2567.766973493323</v>
      </c>
      <c r="V36" s="103">
        <f t="shared" si="18"/>
        <v>0.025</v>
      </c>
      <c r="W36" s="104">
        <f t="shared" si="19"/>
        <v>0.02291667</v>
      </c>
      <c r="X36" s="105">
        <v>0.022106481925925923</v>
      </c>
      <c r="Y36" s="106">
        <v>0.020532407851851855</v>
      </c>
      <c r="Z36" s="106">
        <v>0.019768518962962965</v>
      </c>
      <c r="AA36" s="106">
        <v>0.018657407851851854</v>
      </c>
      <c r="AB36" s="106">
        <v>0.01881944488888889</v>
      </c>
      <c r="AC36" s="106">
        <f t="shared" si="20"/>
        <v>0.020578234285714286</v>
      </c>
      <c r="AD36" s="107">
        <f t="shared" si="21"/>
        <v>10.909090909090908</v>
      </c>
      <c r="AE36" s="108">
        <f t="shared" si="22"/>
        <v>0.003819445</v>
      </c>
      <c r="AF36" s="106">
        <f t="shared" si="23"/>
        <v>0.007418984814814816</v>
      </c>
      <c r="AG36" s="106">
        <f t="shared" si="24"/>
        <v>0.007719907407407406</v>
      </c>
      <c r="AH36" s="109">
        <f t="shared" si="25"/>
        <v>0.007777777777777779</v>
      </c>
      <c r="AJ36" s="111">
        <v>0.009502314814814816</v>
      </c>
      <c r="AK36" s="112">
        <v>0.017222222222222222</v>
      </c>
      <c r="AL36" s="113">
        <v>0.025</v>
      </c>
    </row>
    <row r="37" spans="2:38" s="110" customFormat="1" ht="24.75" customHeight="1">
      <c r="B37" s="91">
        <v>35</v>
      </c>
      <c r="C37" s="92">
        <v>11</v>
      </c>
      <c r="D37" s="92">
        <v>20</v>
      </c>
      <c r="E37" s="93">
        <v>27</v>
      </c>
      <c r="F37" s="93">
        <v>7</v>
      </c>
      <c r="G37" s="94" t="s">
        <v>85</v>
      </c>
      <c r="H37" s="95" t="s">
        <v>348</v>
      </c>
      <c r="I37" s="96" t="s">
        <v>19</v>
      </c>
      <c r="J37" s="97">
        <v>1964</v>
      </c>
      <c r="K37" s="97"/>
      <c r="L37" s="97"/>
      <c r="M37" s="97"/>
      <c r="N37" s="97">
        <v>81</v>
      </c>
      <c r="O37" s="97">
        <v>175</v>
      </c>
      <c r="P37" s="117">
        <v>12</v>
      </c>
      <c r="Q37" s="99" t="str">
        <f t="shared" si="13"/>
        <v>G</v>
      </c>
      <c r="R37" s="100">
        <f t="shared" si="14"/>
        <v>0.00520833</v>
      </c>
      <c r="S37" s="101">
        <f t="shared" si="15"/>
        <v>1.08</v>
      </c>
      <c r="T37" s="101">
        <f t="shared" si="16"/>
        <v>0.9200080139372823</v>
      </c>
      <c r="U37" s="102">
        <f t="shared" si="17"/>
        <v>2138.7429876991164</v>
      </c>
      <c r="V37" s="103">
        <f t="shared" si="18"/>
        <v>0.02513888888888889</v>
      </c>
      <c r="W37" s="104">
        <f t="shared" si="19"/>
        <v>0.01993055888888889</v>
      </c>
      <c r="X37" s="105">
        <v>0.01567129674074074</v>
      </c>
      <c r="Y37" s="106">
        <v>0.01570601896296296</v>
      </c>
      <c r="Z37" s="106">
        <v>0.015659722666666667</v>
      </c>
      <c r="AA37" s="106"/>
      <c r="AB37" s="106"/>
      <c r="AC37" s="106">
        <f t="shared" si="20"/>
        <v>0.018454221193415637</v>
      </c>
      <c r="AD37" s="107">
        <f t="shared" si="21"/>
        <v>12.543554006968641</v>
      </c>
      <c r="AE37" s="108">
        <f t="shared" si="22"/>
        <v>0.003321759814814815</v>
      </c>
      <c r="AF37" s="106">
        <f t="shared" si="23"/>
        <v>0.006400466296296296</v>
      </c>
      <c r="AG37" s="106">
        <f t="shared" si="24"/>
        <v>0.006805555555555556</v>
      </c>
      <c r="AH37" s="109">
        <f t="shared" si="25"/>
        <v>0.006724537037037039</v>
      </c>
      <c r="AJ37" s="111">
        <v>0.011608796296296296</v>
      </c>
      <c r="AK37" s="112">
        <v>0.018414351851851852</v>
      </c>
      <c r="AL37" s="113">
        <v>0.02513888888888889</v>
      </c>
    </row>
    <row r="38" spans="2:38" s="110" customFormat="1" ht="24.75" customHeight="1">
      <c r="B38" s="91">
        <v>36</v>
      </c>
      <c r="C38" s="92">
        <v>16</v>
      </c>
      <c r="D38" s="92">
        <v>34</v>
      </c>
      <c r="E38" s="93">
        <v>32</v>
      </c>
      <c r="F38" s="93">
        <v>8</v>
      </c>
      <c r="G38" s="94" t="s">
        <v>40</v>
      </c>
      <c r="H38" s="95" t="s">
        <v>61</v>
      </c>
      <c r="I38" s="96" t="s">
        <v>19</v>
      </c>
      <c r="J38" s="97">
        <v>1964</v>
      </c>
      <c r="K38" s="97">
        <v>72</v>
      </c>
      <c r="L38" s="97">
        <v>76</v>
      </c>
      <c r="M38" s="97">
        <v>74</v>
      </c>
      <c r="N38" s="97">
        <v>77</v>
      </c>
      <c r="O38" s="97">
        <v>172</v>
      </c>
      <c r="P38" s="117">
        <v>62</v>
      </c>
      <c r="Q38" s="99" t="str">
        <f t="shared" si="13"/>
        <v>G</v>
      </c>
      <c r="R38" s="100">
        <f t="shared" si="14"/>
        <v>0.00520833</v>
      </c>
      <c r="S38" s="101">
        <f t="shared" si="15"/>
        <v>1.0694444444444444</v>
      </c>
      <c r="T38" s="101">
        <f t="shared" si="16"/>
        <v>0.9002037542662116</v>
      </c>
      <c r="U38" s="102">
        <f t="shared" si="17"/>
        <v>2028.639499746024</v>
      </c>
      <c r="V38" s="103">
        <f t="shared" si="18"/>
        <v>0.025532407407407406</v>
      </c>
      <c r="W38" s="104">
        <f t="shared" si="19"/>
        <v>0.020324077407407406</v>
      </c>
      <c r="X38" s="105">
        <v>0.01686342925925926</v>
      </c>
      <c r="Y38" s="106">
        <v>0.019131947777777776</v>
      </c>
      <c r="Z38" s="119"/>
      <c r="AA38" s="106">
        <v>0.015567132962962964</v>
      </c>
      <c r="AB38" s="106">
        <v>0.016307873703703703</v>
      </c>
      <c r="AC38" s="106">
        <f t="shared" si="20"/>
        <v>0.01900433212121212</v>
      </c>
      <c r="AD38" s="107">
        <f t="shared" si="21"/>
        <v>12.286689419795222</v>
      </c>
      <c r="AE38" s="108">
        <f t="shared" si="22"/>
        <v>0.003387346234567901</v>
      </c>
      <c r="AF38" s="106">
        <f t="shared" si="23"/>
        <v>0.006770836666666666</v>
      </c>
      <c r="AG38" s="106">
        <f t="shared" si="24"/>
        <v>0.007372685185185187</v>
      </c>
      <c r="AH38" s="109">
        <f t="shared" si="25"/>
        <v>0.006180555555555554</v>
      </c>
      <c r="AJ38" s="111">
        <v>0.011979166666666666</v>
      </c>
      <c r="AK38" s="112">
        <v>0.019351851851851853</v>
      </c>
      <c r="AL38" s="113">
        <v>0.025532407407407406</v>
      </c>
    </row>
    <row r="39" spans="2:38" s="110" customFormat="1" ht="24.75" customHeight="1">
      <c r="B39" s="91">
        <v>37</v>
      </c>
      <c r="C39" s="92">
        <v>57</v>
      </c>
      <c r="D39" s="92">
        <v>51</v>
      </c>
      <c r="E39" s="93">
        <v>44</v>
      </c>
      <c r="F39" s="93">
        <v>7</v>
      </c>
      <c r="G39" s="94" t="s">
        <v>115</v>
      </c>
      <c r="H39" s="95" t="s">
        <v>295</v>
      </c>
      <c r="I39" s="96" t="s">
        <v>19</v>
      </c>
      <c r="J39" s="97">
        <v>1951</v>
      </c>
      <c r="K39" s="97"/>
      <c r="L39" s="97"/>
      <c r="M39" s="97">
        <v>66</v>
      </c>
      <c r="N39" s="97">
        <v>65</v>
      </c>
      <c r="O39" s="97">
        <v>180</v>
      </c>
      <c r="P39" s="117">
        <v>1</v>
      </c>
      <c r="Q39" s="99" t="str">
        <f t="shared" si="13"/>
        <v>E</v>
      </c>
      <c r="R39" s="100">
        <f t="shared" si="14"/>
        <v>0.003819444</v>
      </c>
      <c r="S39" s="101">
        <f t="shared" si="15"/>
        <v>0.8125</v>
      </c>
      <c r="T39" s="101">
        <f t="shared" si="16"/>
        <v>0.8396731629392972</v>
      </c>
      <c r="U39" s="102">
        <f t="shared" si="17"/>
        <v>1708.3150849304036</v>
      </c>
      <c r="V39" s="103">
        <f t="shared" si="18"/>
        <v>0.025555555555555554</v>
      </c>
      <c r="W39" s="104">
        <f t="shared" si="19"/>
        <v>0.021736111555555555</v>
      </c>
      <c r="X39" s="105">
        <v>0.02106481525925926</v>
      </c>
      <c r="Y39" s="106"/>
      <c r="Z39" s="106"/>
      <c r="AA39" s="106"/>
      <c r="AB39" s="106"/>
      <c r="AC39" s="106">
        <f t="shared" si="20"/>
        <v>0.026752137299145298</v>
      </c>
      <c r="AD39" s="107">
        <f t="shared" si="21"/>
        <v>11.501597444089457</v>
      </c>
      <c r="AE39" s="108">
        <f t="shared" si="22"/>
        <v>0.003622685259259259</v>
      </c>
      <c r="AF39" s="106">
        <f t="shared" si="23"/>
        <v>0.007048611555555556</v>
      </c>
      <c r="AG39" s="106">
        <f t="shared" si="24"/>
        <v>0.0074189814814814795</v>
      </c>
      <c r="AH39" s="109">
        <f t="shared" si="25"/>
        <v>0.007268518518518518</v>
      </c>
      <c r="AJ39" s="111">
        <v>0.010868055555555556</v>
      </c>
      <c r="AK39" s="112">
        <v>0.018287037037037036</v>
      </c>
      <c r="AL39" s="113">
        <v>0.025555555555555554</v>
      </c>
    </row>
    <row r="40" spans="2:38" s="110" customFormat="1" ht="24.75" customHeight="1">
      <c r="B40" s="91">
        <v>38</v>
      </c>
      <c r="C40" s="92">
        <v>25</v>
      </c>
      <c r="D40" s="92">
        <v>21</v>
      </c>
      <c r="E40" s="93">
        <v>29</v>
      </c>
      <c r="F40" s="93">
        <v>7</v>
      </c>
      <c r="G40" s="94" t="s">
        <v>44</v>
      </c>
      <c r="H40" s="95" t="s">
        <v>266</v>
      </c>
      <c r="I40" s="96" t="s">
        <v>19</v>
      </c>
      <c r="J40" s="97">
        <v>1973</v>
      </c>
      <c r="K40" s="97"/>
      <c r="L40" s="97">
        <v>85</v>
      </c>
      <c r="M40" s="97">
        <v>85</v>
      </c>
      <c r="N40" s="97">
        <v>81</v>
      </c>
      <c r="O40" s="97">
        <v>180</v>
      </c>
      <c r="P40" s="117">
        <v>57</v>
      </c>
      <c r="Q40" s="99" t="str">
        <f t="shared" si="13"/>
        <v>H</v>
      </c>
      <c r="R40" s="100">
        <f t="shared" si="14"/>
        <v>0.005555</v>
      </c>
      <c r="S40" s="101">
        <f t="shared" si="15"/>
        <v>1.0125</v>
      </c>
      <c r="T40" s="101">
        <f t="shared" si="16"/>
        <v>0.9133152249134948</v>
      </c>
      <c r="U40" s="102">
        <f t="shared" si="17"/>
        <v>2135.5728417193077</v>
      </c>
      <c r="V40" s="103">
        <f t="shared" si="18"/>
        <v>0.02560185185185185</v>
      </c>
      <c r="W40" s="104">
        <f t="shared" si="19"/>
        <v>0.02004685185185185</v>
      </c>
      <c r="X40" s="105">
        <v>0.01921351851851852</v>
      </c>
      <c r="Y40" s="106">
        <v>0.01942185185185185</v>
      </c>
      <c r="Z40" s="106"/>
      <c r="AA40" s="106"/>
      <c r="AB40" s="106"/>
      <c r="AC40" s="106">
        <f t="shared" si="20"/>
        <v>0.01979935985368084</v>
      </c>
      <c r="AD40" s="107">
        <f t="shared" si="21"/>
        <v>12.456747404844291</v>
      </c>
      <c r="AE40" s="108">
        <f t="shared" si="22"/>
        <v>0.0033411419753086417</v>
      </c>
      <c r="AF40" s="106">
        <f t="shared" si="23"/>
        <v>0.006424166666666666</v>
      </c>
      <c r="AG40" s="106">
        <f t="shared" si="24"/>
        <v>0.006886574074074076</v>
      </c>
      <c r="AH40" s="109">
        <f t="shared" si="25"/>
        <v>0.006736111111111109</v>
      </c>
      <c r="AJ40" s="111">
        <v>0.011979166666666666</v>
      </c>
      <c r="AK40" s="112">
        <v>0.018865740740740742</v>
      </c>
      <c r="AL40" s="113">
        <v>0.02560185185185185</v>
      </c>
    </row>
    <row r="41" spans="2:38" s="110" customFormat="1" ht="24.75" customHeight="1">
      <c r="B41" s="91">
        <v>39</v>
      </c>
      <c r="C41" s="92">
        <v>26</v>
      </c>
      <c r="D41" s="92">
        <v>41</v>
      </c>
      <c r="E41" s="93">
        <v>33</v>
      </c>
      <c r="F41" s="93">
        <v>9</v>
      </c>
      <c r="G41" s="94" t="s">
        <v>59</v>
      </c>
      <c r="H41" s="95" t="s">
        <v>91</v>
      </c>
      <c r="I41" s="96" t="s">
        <v>19</v>
      </c>
      <c r="J41" s="97">
        <v>1961</v>
      </c>
      <c r="K41" s="97">
        <v>73</v>
      </c>
      <c r="L41" s="97">
        <v>74</v>
      </c>
      <c r="M41" s="97">
        <v>74</v>
      </c>
      <c r="N41" s="97">
        <v>74</v>
      </c>
      <c r="O41" s="97">
        <v>172</v>
      </c>
      <c r="P41" s="117">
        <v>37</v>
      </c>
      <c r="Q41" s="99" t="str">
        <f t="shared" si="13"/>
        <v>G</v>
      </c>
      <c r="R41" s="100">
        <f t="shared" si="14"/>
        <v>0.00520833</v>
      </c>
      <c r="S41" s="101">
        <f t="shared" si="15"/>
        <v>1.0277777777777777</v>
      </c>
      <c r="T41" s="101">
        <f t="shared" si="16"/>
        <v>0.8969816326530612</v>
      </c>
      <c r="U41" s="102">
        <f t="shared" si="17"/>
        <v>1952.5798359548146</v>
      </c>
      <c r="V41" s="103">
        <f t="shared" si="18"/>
        <v>0.025636574074074072</v>
      </c>
      <c r="W41" s="104">
        <f t="shared" si="19"/>
        <v>0.02042824407407407</v>
      </c>
      <c r="X41" s="105">
        <v>0.02047454037037037</v>
      </c>
      <c r="Y41" s="106">
        <v>0.019155095925925927</v>
      </c>
      <c r="Z41" s="119"/>
      <c r="AA41" s="106">
        <v>0.020972225555555557</v>
      </c>
      <c r="AB41" s="106">
        <v>0.02063657740740741</v>
      </c>
      <c r="AC41" s="106">
        <f t="shared" si="20"/>
        <v>0.019876129369369368</v>
      </c>
      <c r="AD41" s="107">
        <f t="shared" si="21"/>
        <v>12.244897959183673</v>
      </c>
      <c r="AE41" s="108">
        <f t="shared" si="22"/>
        <v>0.0034047073456790118</v>
      </c>
      <c r="AF41" s="106">
        <f t="shared" si="23"/>
        <v>0.006273151481481483</v>
      </c>
      <c r="AG41" s="106">
        <f t="shared" si="24"/>
        <v>0.007013888888888887</v>
      </c>
      <c r="AH41" s="109">
        <f t="shared" si="25"/>
        <v>0.007141203703703702</v>
      </c>
      <c r="AJ41" s="111">
        <v>0.011481481481481483</v>
      </c>
      <c r="AK41" s="112">
        <v>0.01849537037037037</v>
      </c>
      <c r="AL41" s="113">
        <v>0.025636574074074072</v>
      </c>
    </row>
    <row r="42" spans="2:43" s="110" customFormat="1" ht="24.75" customHeight="1">
      <c r="B42" s="91">
        <v>40</v>
      </c>
      <c r="C42" s="92">
        <v>53</v>
      </c>
      <c r="D42" s="92">
        <v>54</v>
      </c>
      <c r="E42" s="93">
        <v>41</v>
      </c>
      <c r="F42" s="93">
        <v>3</v>
      </c>
      <c r="G42" s="120" t="s">
        <v>400</v>
      </c>
      <c r="H42" s="121" t="s">
        <v>310</v>
      </c>
      <c r="I42" s="122" t="s">
        <v>73</v>
      </c>
      <c r="J42" s="123">
        <v>1988</v>
      </c>
      <c r="K42" s="123"/>
      <c r="L42" s="123"/>
      <c r="M42" s="123">
        <v>64</v>
      </c>
      <c r="N42" s="123">
        <v>61</v>
      </c>
      <c r="O42" s="123">
        <v>166</v>
      </c>
      <c r="P42" s="117">
        <v>17</v>
      </c>
      <c r="Q42" s="125" t="str">
        <f t="shared" si="13"/>
        <v>F</v>
      </c>
      <c r="R42" s="126">
        <f t="shared" si="14"/>
        <v>0.0041666</v>
      </c>
      <c r="S42" s="127">
        <f t="shared" si="15"/>
        <v>0.9242424242424242</v>
      </c>
      <c r="T42" s="127">
        <f t="shared" si="16"/>
        <v>0.8482548387096774</v>
      </c>
      <c r="U42" s="128">
        <f t="shared" si="17"/>
        <v>1604.0548673803357</v>
      </c>
      <c r="V42" s="129">
        <f t="shared" si="18"/>
        <v>0.025694444444444447</v>
      </c>
      <c r="W42" s="129">
        <f t="shared" si="19"/>
        <v>0.021527844444444447</v>
      </c>
      <c r="X42" s="130"/>
      <c r="Y42" s="130"/>
      <c r="Z42" s="130"/>
      <c r="AA42" s="130"/>
      <c r="AB42" s="130"/>
      <c r="AC42" s="130">
        <f t="shared" si="20"/>
        <v>0.0232924218579235</v>
      </c>
      <c r="AD42" s="131">
        <f t="shared" si="21"/>
        <v>11.612903225806452</v>
      </c>
      <c r="AE42" s="132">
        <f t="shared" si="22"/>
        <v>0.0035879740740740744</v>
      </c>
      <c r="AF42" s="130">
        <f t="shared" si="23"/>
        <v>0.006956085185185185</v>
      </c>
      <c r="AG42" s="130">
        <f t="shared" si="24"/>
        <v>0.007372685185185185</v>
      </c>
      <c r="AH42" s="133">
        <f t="shared" si="25"/>
        <v>0.0071990740740740765</v>
      </c>
      <c r="AJ42" s="135">
        <v>0.011122685185185185</v>
      </c>
      <c r="AK42" s="136">
        <v>0.01849537037037037</v>
      </c>
      <c r="AL42" s="137">
        <v>0.025694444444444447</v>
      </c>
      <c r="AN42" s="161"/>
      <c r="AO42" s="161"/>
      <c r="AP42" s="161"/>
      <c r="AQ42" s="162"/>
    </row>
    <row r="43" spans="2:38" s="110" customFormat="1" ht="24.75" customHeight="1">
      <c r="B43" s="91">
        <v>41</v>
      </c>
      <c r="C43" s="92">
        <v>48</v>
      </c>
      <c r="D43" s="92">
        <v>27</v>
      </c>
      <c r="E43" s="93">
        <v>53</v>
      </c>
      <c r="F43" s="93">
        <v>7</v>
      </c>
      <c r="G43" s="94" t="s">
        <v>115</v>
      </c>
      <c r="H43" s="95" t="s">
        <v>163</v>
      </c>
      <c r="I43" s="96" t="s">
        <v>19</v>
      </c>
      <c r="J43" s="97">
        <v>1949</v>
      </c>
      <c r="K43" s="97">
        <v>74</v>
      </c>
      <c r="L43" s="97"/>
      <c r="M43" s="97"/>
      <c r="N43" s="97">
        <v>80</v>
      </c>
      <c r="O43" s="97">
        <v>174</v>
      </c>
      <c r="P43" s="117">
        <v>39</v>
      </c>
      <c r="Q43" s="99" t="str">
        <f t="shared" si="13"/>
        <v>C</v>
      </c>
      <c r="R43" s="100">
        <f t="shared" si="14"/>
        <v>0.00208333</v>
      </c>
      <c r="S43" s="101">
        <f t="shared" si="15"/>
        <v>1.0810810810810811</v>
      </c>
      <c r="T43" s="101">
        <f t="shared" si="16"/>
        <v>0.7527847262247839</v>
      </c>
      <c r="U43" s="102">
        <f t="shared" si="17"/>
        <v>2086.719550164435</v>
      </c>
      <c r="V43" s="103">
        <f t="shared" si="18"/>
        <v>0.02614583333333333</v>
      </c>
      <c r="W43" s="104">
        <f t="shared" si="19"/>
        <v>0.02406250333333333</v>
      </c>
      <c r="X43" s="105"/>
      <c r="Y43" s="106"/>
      <c r="Z43" s="106">
        <v>0.020532407851851855</v>
      </c>
      <c r="AA43" s="106">
        <v>0.02092592637037037</v>
      </c>
      <c r="AB43" s="106"/>
      <c r="AC43" s="106">
        <f t="shared" si="20"/>
        <v>0.022257815583333326</v>
      </c>
      <c r="AD43" s="107">
        <f t="shared" si="21"/>
        <v>10.37463976945245</v>
      </c>
      <c r="AE43" s="108">
        <f t="shared" si="22"/>
        <v>0.004010417222222221</v>
      </c>
      <c r="AF43" s="106">
        <f t="shared" si="23"/>
        <v>0.007673614444444445</v>
      </c>
      <c r="AG43" s="106">
        <f t="shared" si="24"/>
        <v>0.008252314814814815</v>
      </c>
      <c r="AH43" s="109">
        <f t="shared" si="25"/>
        <v>0.00813657407407407</v>
      </c>
      <c r="AJ43" s="111">
        <v>0.009756944444444445</v>
      </c>
      <c r="AK43" s="112">
        <v>0.01800925925925926</v>
      </c>
      <c r="AL43" s="113">
        <v>0.02614583333333333</v>
      </c>
    </row>
    <row r="44" spans="2:38" s="110" customFormat="1" ht="24.75" customHeight="1">
      <c r="B44" s="91">
        <v>42</v>
      </c>
      <c r="C44" s="92">
        <v>21</v>
      </c>
      <c r="D44" s="92">
        <v>7</v>
      </c>
      <c r="E44" s="93">
        <v>38</v>
      </c>
      <c r="F44" s="93">
        <v>10</v>
      </c>
      <c r="G44" s="94" t="s">
        <v>54</v>
      </c>
      <c r="H44" s="95" t="s">
        <v>88</v>
      </c>
      <c r="I44" s="96" t="s">
        <v>19</v>
      </c>
      <c r="J44" s="97">
        <v>1968</v>
      </c>
      <c r="K44" s="97">
        <v>85</v>
      </c>
      <c r="L44" s="97"/>
      <c r="M44" s="97">
        <v>92</v>
      </c>
      <c r="N44" s="97">
        <v>93</v>
      </c>
      <c r="O44" s="97">
        <v>185</v>
      </c>
      <c r="P44" s="117">
        <v>19</v>
      </c>
      <c r="Q44" s="99" t="str">
        <f t="shared" si="13"/>
        <v>G</v>
      </c>
      <c r="R44" s="100">
        <f t="shared" si="14"/>
        <v>0.00520833</v>
      </c>
      <c r="S44" s="101">
        <f t="shared" si="15"/>
        <v>1.0941176470588236</v>
      </c>
      <c r="T44" s="101">
        <f t="shared" si="16"/>
        <v>0.8719728476821192</v>
      </c>
      <c r="U44" s="102">
        <f t="shared" si="17"/>
        <v>2449.0233292486796</v>
      </c>
      <c r="V44" s="103">
        <f t="shared" si="18"/>
        <v>0.026180555555555558</v>
      </c>
      <c r="W44" s="104">
        <f t="shared" si="19"/>
        <v>0.020972225555555557</v>
      </c>
      <c r="X44" s="105">
        <v>0.019004632962962963</v>
      </c>
      <c r="Y44" s="106"/>
      <c r="Z44" s="106"/>
      <c r="AA44" s="106">
        <v>0.018611666666666665</v>
      </c>
      <c r="AB44" s="106">
        <v>0.018889444444444445</v>
      </c>
      <c r="AC44" s="106">
        <f t="shared" si="20"/>
        <v>0.01916816314217443</v>
      </c>
      <c r="AD44" s="107">
        <f t="shared" si="21"/>
        <v>11.920529801324504</v>
      </c>
      <c r="AE44" s="108">
        <f t="shared" si="22"/>
        <v>0.003495370925925926</v>
      </c>
      <c r="AF44" s="106">
        <f t="shared" si="23"/>
        <v>0.006851855185185186</v>
      </c>
      <c r="AG44" s="106">
        <f t="shared" si="24"/>
        <v>0.007291666666666667</v>
      </c>
      <c r="AH44" s="109">
        <f t="shared" si="25"/>
        <v>0.006828703703703705</v>
      </c>
      <c r="AJ44" s="111">
        <v>0.012060185185185186</v>
      </c>
      <c r="AK44" s="112">
        <v>0.019351851851851853</v>
      </c>
      <c r="AL44" s="113">
        <v>0.026180555555555558</v>
      </c>
    </row>
    <row r="45" spans="2:38" s="110" customFormat="1" ht="24.75" customHeight="1">
      <c r="B45" s="91">
        <v>43</v>
      </c>
      <c r="C45" s="92">
        <v>18</v>
      </c>
      <c r="D45" s="92">
        <v>9</v>
      </c>
      <c r="E45" s="93">
        <v>28</v>
      </c>
      <c r="F45" s="93">
        <v>7</v>
      </c>
      <c r="G45" s="94" t="s">
        <v>144</v>
      </c>
      <c r="H45" s="95" t="s">
        <v>295</v>
      </c>
      <c r="I45" s="96" t="s">
        <v>19</v>
      </c>
      <c r="J45" s="97">
        <v>1988</v>
      </c>
      <c r="K45" s="97"/>
      <c r="L45" s="97"/>
      <c r="M45" s="97"/>
      <c r="N45" s="97">
        <v>86</v>
      </c>
      <c r="O45" s="97">
        <v>182</v>
      </c>
      <c r="P45" s="117">
        <v>2</v>
      </c>
      <c r="Q45" s="99" t="str">
        <f t="shared" si="13"/>
        <v>J</v>
      </c>
      <c r="R45" s="100">
        <f t="shared" si="14"/>
        <v>0.00625</v>
      </c>
      <c r="S45" s="101">
        <f t="shared" si="15"/>
        <v>1.048780487804878</v>
      </c>
      <c r="T45" s="101">
        <f t="shared" si="16"/>
        <v>0.91665</v>
      </c>
      <c r="U45" s="102">
        <f t="shared" si="17"/>
        <v>2269.0448549999996</v>
      </c>
      <c r="V45" s="103">
        <f t="shared" si="18"/>
        <v>0.026238425925925922</v>
      </c>
      <c r="W45" s="104">
        <f t="shared" si="19"/>
        <v>0.019988425925925923</v>
      </c>
      <c r="X45" s="105">
        <v>0.01567129674074074</v>
      </c>
      <c r="Y45" s="106">
        <v>0.01570601896296296</v>
      </c>
      <c r="Z45" s="106">
        <v>0.015659722666666667</v>
      </c>
      <c r="AA45" s="106"/>
      <c r="AB45" s="106"/>
      <c r="AC45" s="106">
        <f t="shared" si="20"/>
        <v>0.01905873169681309</v>
      </c>
      <c r="AD45" s="107">
        <f t="shared" si="21"/>
        <v>12.5</v>
      </c>
      <c r="AE45" s="108">
        <f t="shared" si="22"/>
        <v>0.003331404320987654</v>
      </c>
      <c r="AF45" s="106">
        <f t="shared" si="23"/>
        <v>0.006400462962962962</v>
      </c>
      <c r="AG45" s="106">
        <f t="shared" si="24"/>
        <v>0.006817129629629633</v>
      </c>
      <c r="AH45" s="109">
        <f t="shared" si="25"/>
        <v>0.00677083333333333</v>
      </c>
      <c r="AJ45" s="111">
        <v>0.012650462962962962</v>
      </c>
      <c r="AK45" s="112">
        <v>0.019467592592592595</v>
      </c>
      <c r="AL45" s="113">
        <v>0.026238425925925925</v>
      </c>
    </row>
    <row r="46" spans="2:38" s="110" customFormat="1" ht="24.75" customHeight="1">
      <c r="B46" s="91">
        <v>44</v>
      </c>
      <c r="C46" s="92">
        <v>45</v>
      </c>
      <c r="D46" s="92">
        <v>42</v>
      </c>
      <c r="E46" s="93">
        <v>47</v>
      </c>
      <c r="F46" s="93">
        <v>8</v>
      </c>
      <c r="G46" s="94" t="s">
        <v>41</v>
      </c>
      <c r="H46" s="95" t="s">
        <v>356</v>
      </c>
      <c r="I46" s="96" t="s">
        <v>19</v>
      </c>
      <c r="J46" s="97">
        <v>1953</v>
      </c>
      <c r="K46" s="97"/>
      <c r="L46" s="97"/>
      <c r="M46" s="97"/>
      <c r="N46" s="97">
        <v>74</v>
      </c>
      <c r="O46" s="97">
        <v>170</v>
      </c>
      <c r="P46" s="117">
        <v>34</v>
      </c>
      <c r="Q46" s="99" t="str">
        <f t="shared" si="13"/>
        <v>E</v>
      </c>
      <c r="R46" s="100">
        <f t="shared" si="14"/>
        <v>0.003819444</v>
      </c>
      <c r="S46" s="101">
        <f t="shared" si="15"/>
        <v>1.0571428571428572</v>
      </c>
      <c r="T46" s="101">
        <f t="shared" si="16"/>
        <v>0.8017073394495412</v>
      </c>
      <c r="U46" s="102">
        <f t="shared" si="17"/>
        <v>1938.9826855835377</v>
      </c>
      <c r="V46" s="103">
        <f t="shared" si="18"/>
        <v>0.026516203703703695</v>
      </c>
      <c r="W46" s="104">
        <f t="shared" si="19"/>
        <v>0.022696759703703696</v>
      </c>
      <c r="X46" s="105"/>
      <c r="Y46" s="106"/>
      <c r="Z46" s="106"/>
      <c r="AA46" s="106"/>
      <c r="AB46" s="106"/>
      <c r="AC46" s="106">
        <f t="shared" si="20"/>
        <v>0.02146990782782782</v>
      </c>
      <c r="AD46" s="107">
        <f t="shared" si="21"/>
        <v>11.009174311926605</v>
      </c>
      <c r="AE46" s="108">
        <f t="shared" si="22"/>
        <v>0.003782793283950616</v>
      </c>
      <c r="AF46" s="106">
        <f t="shared" si="23"/>
        <v>0.007303241185185185</v>
      </c>
      <c r="AG46" s="106">
        <f t="shared" si="24"/>
        <v>0.007673611111111112</v>
      </c>
      <c r="AH46" s="109">
        <f t="shared" si="25"/>
        <v>0.007719907407407401</v>
      </c>
      <c r="AJ46" s="111">
        <v>0.011122685185185185</v>
      </c>
      <c r="AK46" s="112">
        <v>0.018796296296296297</v>
      </c>
      <c r="AL46" s="113">
        <v>0.026516203703703698</v>
      </c>
    </row>
    <row r="47" spans="2:38" s="110" customFormat="1" ht="24.75" customHeight="1">
      <c r="B47" s="91">
        <v>45</v>
      </c>
      <c r="C47" s="92">
        <v>36</v>
      </c>
      <c r="D47" s="92">
        <v>3</v>
      </c>
      <c r="E47" s="93">
        <v>39</v>
      </c>
      <c r="F47" s="93">
        <v>11</v>
      </c>
      <c r="G47" s="94" t="s">
        <v>37</v>
      </c>
      <c r="H47" s="95" t="s">
        <v>45</v>
      </c>
      <c r="I47" s="96" t="s">
        <v>19</v>
      </c>
      <c r="J47" s="97">
        <v>1965</v>
      </c>
      <c r="K47" s="97">
        <v>106</v>
      </c>
      <c r="L47" s="97">
        <v>100</v>
      </c>
      <c r="M47" s="97">
        <v>99</v>
      </c>
      <c r="N47" s="97">
        <v>98</v>
      </c>
      <c r="O47" s="97">
        <v>194</v>
      </c>
      <c r="P47" s="117">
        <v>60</v>
      </c>
      <c r="Q47" s="99" t="str">
        <f t="shared" si="13"/>
        <v>G</v>
      </c>
      <c r="R47" s="100">
        <f t="shared" si="14"/>
        <v>0.00520833</v>
      </c>
      <c r="S47" s="101">
        <f t="shared" si="15"/>
        <v>1.0425531914893618</v>
      </c>
      <c r="T47" s="101">
        <f t="shared" si="16"/>
        <v>0.8570042345276873</v>
      </c>
      <c r="U47" s="102">
        <f t="shared" si="17"/>
        <v>2579.7831167178538</v>
      </c>
      <c r="V47" s="103">
        <f t="shared" si="18"/>
        <v>0.026539351851851852</v>
      </c>
      <c r="W47" s="104">
        <f t="shared" si="19"/>
        <v>0.02133102185185185</v>
      </c>
      <c r="X47" s="105">
        <v>0.01920139222222222</v>
      </c>
      <c r="Y47" s="106">
        <v>0.018645836666666665</v>
      </c>
      <c r="Z47" s="119"/>
      <c r="AA47" s="106">
        <v>0.01791667</v>
      </c>
      <c r="AB47" s="106">
        <v>0.01856481814814815</v>
      </c>
      <c r="AC47" s="106">
        <f t="shared" si="20"/>
        <v>0.02046036789871504</v>
      </c>
      <c r="AD47" s="107">
        <f t="shared" si="21"/>
        <v>11.726384364820847</v>
      </c>
      <c r="AE47" s="108">
        <f t="shared" si="22"/>
        <v>0.003555170308641975</v>
      </c>
      <c r="AF47" s="106">
        <f t="shared" si="23"/>
        <v>0.006944447777777778</v>
      </c>
      <c r="AG47" s="106">
        <f t="shared" si="24"/>
        <v>0.007199074074074075</v>
      </c>
      <c r="AH47" s="109">
        <f t="shared" si="25"/>
        <v>0.0071874999999999994</v>
      </c>
      <c r="AJ47" s="111">
        <v>0.012152777777777778</v>
      </c>
      <c r="AK47" s="112">
        <v>0.019351851851851853</v>
      </c>
      <c r="AL47" s="113">
        <v>0.026539351851851852</v>
      </c>
    </row>
    <row r="48" spans="2:38" s="110" customFormat="1" ht="24.75" customHeight="1">
      <c r="B48" s="91">
        <v>46</v>
      </c>
      <c r="C48" s="92">
        <v>31</v>
      </c>
      <c r="D48" s="92">
        <v>29</v>
      </c>
      <c r="E48" s="93">
        <v>40</v>
      </c>
      <c r="F48" s="93">
        <v>12</v>
      </c>
      <c r="G48" s="94" t="s">
        <v>349</v>
      </c>
      <c r="H48" s="95" t="s">
        <v>350</v>
      </c>
      <c r="I48" s="96" t="s">
        <v>19</v>
      </c>
      <c r="J48" s="97">
        <v>1966</v>
      </c>
      <c r="K48" s="97"/>
      <c r="L48" s="97"/>
      <c r="M48" s="97"/>
      <c r="N48" s="97">
        <v>79</v>
      </c>
      <c r="O48" s="97">
        <v>175</v>
      </c>
      <c r="P48" s="117">
        <v>13</v>
      </c>
      <c r="Q48" s="99" t="str">
        <f t="shared" si="13"/>
        <v>G</v>
      </c>
      <c r="R48" s="100">
        <f t="shared" si="14"/>
        <v>0.00520833</v>
      </c>
      <c r="S48" s="101">
        <f t="shared" si="15"/>
        <v>1.0533333333333332</v>
      </c>
      <c r="T48" s="101">
        <f t="shared" si="16"/>
        <v>0.8540688311688313</v>
      </c>
      <c r="U48" s="102">
        <f t="shared" si="17"/>
        <v>2080.3696517849794</v>
      </c>
      <c r="V48" s="103">
        <f t="shared" si="18"/>
        <v>0.026620370370370374</v>
      </c>
      <c r="W48" s="104">
        <f t="shared" si="19"/>
        <v>0.021412040370370373</v>
      </c>
      <c r="X48" s="105">
        <v>0.01567129674074074</v>
      </c>
      <c r="Y48" s="106">
        <v>0.01570601896296296</v>
      </c>
      <c r="Z48" s="106">
        <v>0.015659722666666667</v>
      </c>
      <c r="AA48" s="106"/>
      <c r="AB48" s="106"/>
      <c r="AC48" s="106">
        <f t="shared" si="20"/>
        <v>0.02032788642756681</v>
      </c>
      <c r="AD48" s="107">
        <f t="shared" si="21"/>
        <v>11.688311688311689</v>
      </c>
      <c r="AE48" s="108">
        <f t="shared" si="22"/>
        <v>0.003568673395061729</v>
      </c>
      <c r="AF48" s="106">
        <f t="shared" si="23"/>
        <v>0.007025466296296297</v>
      </c>
      <c r="AG48" s="106">
        <f t="shared" si="24"/>
        <v>0.007280092592592593</v>
      </c>
      <c r="AH48" s="109">
        <f t="shared" si="25"/>
        <v>0.0071064814814814845</v>
      </c>
      <c r="AJ48" s="111">
        <v>0.012233796296296296</v>
      </c>
      <c r="AK48" s="112">
        <v>0.01951388888888889</v>
      </c>
      <c r="AL48" s="113">
        <v>0.026620370370370374</v>
      </c>
    </row>
    <row r="49" spans="2:38" s="110" customFormat="1" ht="24.75" customHeight="1">
      <c r="B49" s="91">
        <v>47</v>
      </c>
      <c r="C49" s="92">
        <v>49</v>
      </c>
      <c r="D49" s="92">
        <v>37</v>
      </c>
      <c r="E49" s="93">
        <v>48</v>
      </c>
      <c r="F49" s="93">
        <v>9</v>
      </c>
      <c r="G49" s="94" t="s">
        <v>55</v>
      </c>
      <c r="H49" s="95" t="s">
        <v>56</v>
      </c>
      <c r="I49" s="96" t="s">
        <v>19</v>
      </c>
      <c r="J49" s="97">
        <v>1954</v>
      </c>
      <c r="K49" s="97">
        <v>74</v>
      </c>
      <c r="L49" s="97">
        <v>77</v>
      </c>
      <c r="M49" s="97">
        <v>65</v>
      </c>
      <c r="N49" s="97">
        <v>76</v>
      </c>
      <c r="O49" s="97">
        <v>174</v>
      </c>
      <c r="P49" s="117">
        <v>21</v>
      </c>
      <c r="Q49" s="99" t="str">
        <f t="shared" si="13"/>
        <v>E</v>
      </c>
      <c r="R49" s="100">
        <f t="shared" si="14"/>
        <v>0.003819444</v>
      </c>
      <c r="S49" s="101">
        <f t="shared" si="15"/>
        <v>1.027027027027027</v>
      </c>
      <c r="T49" s="101">
        <f t="shared" si="16"/>
        <v>0.793990909090909</v>
      </c>
      <c r="U49" s="102">
        <f t="shared" si="17"/>
        <v>1990.3235168015356</v>
      </c>
      <c r="V49" s="103">
        <f t="shared" si="18"/>
        <v>0.026724537037037033</v>
      </c>
      <c r="W49" s="104">
        <f t="shared" si="19"/>
        <v>0.022905093037037035</v>
      </c>
      <c r="X49" s="105">
        <v>0.022175926370370365</v>
      </c>
      <c r="Y49" s="106">
        <v>0.021898148592592592</v>
      </c>
      <c r="Z49" s="106">
        <v>0.02164351896296296</v>
      </c>
      <c r="AA49" s="106">
        <v>0.020462963407407407</v>
      </c>
      <c r="AB49" s="106">
        <v>0.020914352296296297</v>
      </c>
      <c r="AC49" s="106">
        <f t="shared" si="20"/>
        <v>0.02230232743079922</v>
      </c>
      <c r="AD49" s="107">
        <f t="shared" si="21"/>
        <v>10.909090909090908</v>
      </c>
      <c r="AE49" s="108">
        <f t="shared" si="22"/>
        <v>0.003817515506172839</v>
      </c>
      <c r="AF49" s="106">
        <f t="shared" si="23"/>
        <v>0.007534722666666667</v>
      </c>
      <c r="AG49" s="106">
        <f t="shared" si="24"/>
        <v>0.007696759259259259</v>
      </c>
      <c r="AH49" s="109">
        <f t="shared" si="25"/>
        <v>0.00767361111111111</v>
      </c>
      <c r="AJ49" s="111">
        <v>0.011354166666666667</v>
      </c>
      <c r="AK49" s="112">
        <v>0.019050925925925926</v>
      </c>
      <c r="AL49" s="113">
        <v>0.026724537037037036</v>
      </c>
    </row>
    <row r="50" spans="2:38" s="110" customFormat="1" ht="24.75" customHeight="1">
      <c r="B50" s="91">
        <v>48</v>
      </c>
      <c r="C50" s="92">
        <v>14</v>
      </c>
      <c r="D50" s="92">
        <v>6</v>
      </c>
      <c r="E50" s="93">
        <v>42</v>
      </c>
      <c r="F50" s="93">
        <v>13</v>
      </c>
      <c r="G50" s="94" t="s">
        <v>205</v>
      </c>
      <c r="H50" s="95" t="s">
        <v>206</v>
      </c>
      <c r="I50" s="96" t="s">
        <v>19</v>
      </c>
      <c r="J50" s="97">
        <v>1969</v>
      </c>
      <c r="K50" s="97">
        <v>89</v>
      </c>
      <c r="L50" s="97">
        <v>93</v>
      </c>
      <c r="M50" s="97">
        <v>95</v>
      </c>
      <c r="N50" s="97">
        <v>96</v>
      </c>
      <c r="O50" s="97">
        <v>183</v>
      </c>
      <c r="P50" s="117">
        <v>15</v>
      </c>
      <c r="Q50" s="99" t="str">
        <f t="shared" si="13"/>
        <v>G</v>
      </c>
      <c r="R50" s="100">
        <f t="shared" si="14"/>
        <v>0.00520833</v>
      </c>
      <c r="S50" s="101">
        <f t="shared" si="15"/>
        <v>1.1566265060240963</v>
      </c>
      <c r="T50" s="101">
        <f t="shared" si="16"/>
        <v>0.8453758842443729</v>
      </c>
      <c r="U50" s="102">
        <f t="shared" si="17"/>
        <v>2523.9546295492073</v>
      </c>
      <c r="V50" s="103">
        <f t="shared" si="18"/>
        <v>0.026805555555555555</v>
      </c>
      <c r="W50" s="104">
        <f t="shared" si="19"/>
        <v>0.021597225555555554</v>
      </c>
      <c r="X50" s="105">
        <v>0.02270833666666667</v>
      </c>
      <c r="Y50" s="106">
        <v>0.020185740740740744</v>
      </c>
      <c r="Z50" s="106">
        <v>0.01902833333333333</v>
      </c>
      <c r="AA50" s="106"/>
      <c r="AB50" s="106"/>
      <c r="AC50" s="106">
        <f t="shared" si="20"/>
        <v>0.018672601261574072</v>
      </c>
      <c r="AD50" s="107">
        <f t="shared" si="21"/>
        <v>11.57556270096463</v>
      </c>
      <c r="AE50" s="108">
        <f t="shared" si="22"/>
        <v>0.0035995375925925925</v>
      </c>
      <c r="AF50" s="106">
        <f t="shared" si="23"/>
        <v>0.006770836666666666</v>
      </c>
      <c r="AG50" s="106">
        <f t="shared" si="24"/>
        <v>0.007511574074074077</v>
      </c>
      <c r="AH50" s="109">
        <f t="shared" si="25"/>
        <v>0.007314814814814812</v>
      </c>
      <c r="AJ50" s="111">
        <v>0.011979166666666666</v>
      </c>
      <c r="AK50" s="112">
        <v>0.019490740740740743</v>
      </c>
      <c r="AL50" s="113">
        <v>0.026805555555555555</v>
      </c>
    </row>
    <row r="51" spans="2:38" s="110" customFormat="1" ht="24.75" customHeight="1">
      <c r="B51" s="91">
        <v>49</v>
      </c>
      <c r="C51" s="92">
        <v>44</v>
      </c>
      <c r="D51" s="92">
        <v>12</v>
      </c>
      <c r="E51" s="93">
        <v>37</v>
      </c>
      <c r="F51" s="93">
        <v>8</v>
      </c>
      <c r="G51" s="94" t="s">
        <v>59</v>
      </c>
      <c r="H51" s="95" t="s">
        <v>344</v>
      </c>
      <c r="I51" s="96" t="s">
        <v>19</v>
      </c>
      <c r="J51" s="97">
        <v>1981</v>
      </c>
      <c r="K51" s="97"/>
      <c r="L51" s="97"/>
      <c r="M51" s="97"/>
      <c r="N51" s="97">
        <v>85</v>
      </c>
      <c r="O51" s="97">
        <v>186</v>
      </c>
      <c r="P51" s="117">
        <v>58</v>
      </c>
      <c r="Q51" s="99" t="str">
        <f t="shared" si="13"/>
        <v>J</v>
      </c>
      <c r="R51" s="100">
        <f t="shared" si="14"/>
        <v>0.00625</v>
      </c>
      <c r="S51" s="101">
        <f t="shared" si="15"/>
        <v>0.9883720930232558</v>
      </c>
      <c r="T51" s="101">
        <f t="shared" si="16"/>
        <v>0.8781</v>
      </c>
      <c r="U51" s="102">
        <f t="shared" si="17"/>
        <v>2242.8869249999993</v>
      </c>
      <c r="V51" s="103">
        <f t="shared" si="18"/>
        <v>0.027118055555555548</v>
      </c>
      <c r="W51" s="104">
        <f t="shared" si="19"/>
        <v>0.02086805555555555</v>
      </c>
      <c r="X51" s="105">
        <v>0.0166435262962963</v>
      </c>
      <c r="Y51" s="106"/>
      <c r="Z51" s="106">
        <v>0.016377322592592593</v>
      </c>
      <c r="AA51" s="106">
        <v>0.015694452222222224</v>
      </c>
      <c r="AB51" s="106"/>
      <c r="AC51" s="106">
        <f t="shared" si="20"/>
        <v>0.021113562091503262</v>
      </c>
      <c r="AD51" s="107">
        <f t="shared" si="21"/>
        <v>12</v>
      </c>
      <c r="AE51" s="108">
        <f t="shared" si="22"/>
        <v>0.0034780092592592584</v>
      </c>
      <c r="AF51" s="106">
        <f t="shared" si="23"/>
        <v>0.006562499999999999</v>
      </c>
      <c r="AG51" s="106">
        <f t="shared" si="24"/>
        <v>0.006967592592592593</v>
      </c>
      <c r="AH51" s="109">
        <f t="shared" si="25"/>
        <v>0.007337962962962959</v>
      </c>
      <c r="AJ51" s="111">
        <v>0.0128125</v>
      </c>
      <c r="AK51" s="112">
        <v>0.019780092592592592</v>
      </c>
      <c r="AL51" s="113">
        <v>0.02711805555555555</v>
      </c>
    </row>
    <row r="52" spans="2:38" s="110" customFormat="1" ht="24.75" customHeight="1">
      <c r="B52" s="91">
        <v>50</v>
      </c>
      <c r="C52" s="92">
        <v>30</v>
      </c>
      <c r="D52" s="92">
        <v>8</v>
      </c>
      <c r="E52" s="93">
        <v>43</v>
      </c>
      <c r="F52" s="93">
        <v>2</v>
      </c>
      <c r="G52" s="94" t="s">
        <v>292</v>
      </c>
      <c r="H52" s="95" t="s">
        <v>293</v>
      </c>
      <c r="I52" s="96" t="s">
        <v>19</v>
      </c>
      <c r="J52" s="97">
        <v>1978</v>
      </c>
      <c r="K52" s="97"/>
      <c r="L52" s="97"/>
      <c r="M52" s="97">
        <v>86</v>
      </c>
      <c r="N52" s="97">
        <v>90</v>
      </c>
      <c r="O52" s="97">
        <v>184</v>
      </c>
      <c r="P52" s="117">
        <v>44</v>
      </c>
      <c r="Q52" s="99" t="str">
        <f t="shared" si="13"/>
        <v>I</v>
      </c>
      <c r="R52" s="100">
        <f t="shared" si="14"/>
        <v>0.00590277</v>
      </c>
      <c r="S52" s="101">
        <f t="shared" si="15"/>
        <v>1.0714285714285714</v>
      </c>
      <c r="T52" s="101">
        <f t="shared" si="16"/>
        <v>0.8425153846153846</v>
      </c>
      <c r="U52" s="102">
        <f t="shared" si="17"/>
        <v>2368.311595409354</v>
      </c>
      <c r="V52" s="103">
        <f t="shared" si="18"/>
        <v>0.0275925925925926</v>
      </c>
      <c r="W52" s="104">
        <f t="shared" si="19"/>
        <v>0.021689822592592597</v>
      </c>
      <c r="X52" s="105">
        <v>0.02027778555555556</v>
      </c>
      <c r="Y52" s="106"/>
      <c r="Z52" s="106"/>
      <c r="AA52" s="106"/>
      <c r="AB52" s="106"/>
      <c r="AC52" s="106">
        <f t="shared" si="20"/>
        <v>0.020243834419753092</v>
      </c>
      <c r="AD52" s="107">
        <f t="shared" si="21"/>
        <v>11.538461538461538</v>
      </c>
      <c r="AE52" s="108">
        <f t="shared" si="22"/>
        <v>0.0036149704320987664</v>
      </c>
      <c r="AF52" s="106">
        <f t="shared" si="23"/>
        <v>0.00685185962962963</v>
      </c>
      <c r="AG52" s="106">
        <f t="shared" si="24"/>
        <v>0.007557870370370371</v>
      </c>
      <c r="AH52" s="109">
        <f t="shared" si="25"/>
        <v>0.007280092592592595</v>
      </c>
      <c r="AJ52" s="111">
        <v>0.01275462962962963</v>
      </c>
      <c r="AK52" s="112">
        <v>0.0203125</v>
      </c>
      <c r="AL52" s="113">
        <v>0.027592592592592596</v>
      </c>
    </row>
    <row r="53" spans="2:42" s="110" customFormat="1" ht="24.75" customHeight="1">
      <c r="B53" s="91">
        <v>51</v>
      </c>
      <c r="C53" s="92">
        <v>24</v>
      </c>
      <c r="D53" s="92">
        <v>23</v>
      </c>
      <c r="E53" s="93">
        <v>46</v>
      </c>
      <c r="F53" s="93">
        <v>14</v>
      </c>
      <c r="G53" s="94" t="s">
        <v>40</v>
      </c>
      <c r="H53" s="95" t="s">
        <v>136</v>
      </c>
      <c r="I53" s="96" t="s">
        <v>19</v>
      </c>
      <c r="J53" s="97">
        <v>1968</v>
      </c>
      <c r="K53" s="97">
        <v>81</v>
      </c>
      <c r="L53" s="97">
        <v>80</v>
      </c>
      <c r="M53" s="97">
        <v>88</v>
      </c>
      <c r="N53" s="97">
        <v>81</v>
      </c>
      <c r="O53" s="97">
        <v>171</v>
      </c>
      <c r="P53" s="117">
        <v>27</v>
      </c>
      <c r="Q53" s="99" t="str">
        <f t="shared" si="13"/>
        <v>G</v>
      </c>
      <c r="R53" s="100">
        <f t="shared" si="14"/>
        <v>0.00520833</v>
      </c>
      <c r="S53" s="101">
        <f t="shared" si="15"/>
        <v>1.1408450704225352</v>
      </c>
      <c r="T53" s="101">
        <f t="shared" si="16"/>
        <v>0.8095666666666667</v>
      </c>
      <c r="U53" s="102">
        <f t="shared" si="17"/>
        <v>2122.44124475952</v>
      </c>
      <c r="V53" s="103">
        <f t="shared" si="18"/>
        <v>0.027685185185185188</v>
      </c>
      <c r="W53" s="104">
        <f t="shared" si="19"/>
        <v>0.022476855185185187</v>
      </c>
      <c r="X53" s="105">
        <v>0.023865744074074074</v>
      </c>
      <c r="Y53" s="106">
        <v>0.022222225555555555</v>
      </c>
      <c r="Z53" s="106">
        <v>0.021712966296296293</v>
      </c>
      <c r="AA53" s="106">
        <v>0.021759814814814815</v>
      </c>
      <c r="AB53" s="106"/>
      <c r="AC53" s="106">
        <f t="shared" si="20"/>
        <v>0.01970193479195245</v>
      </c>
      <c r="AD53" s="107">
        <f t="shared" si="21"/>
        <v>11.11111111111111</v>
      </c>
      <c r="AE53" s="108">
        <f t="shared" si="22"/>
        <v>0.0037461425308641977</v>
      </c>
      <c r="AF53" s="106">
        <f t="shared" si="23"/>
        <v>0.007152781111111113</v>
      </c>
      <c r="AG53" s="106">
        <f t="shared" si="24"/>
        <v>0.007650462962962961</v>
      </c>
      <c r="AH53" s="109">
        <f t="shared" si="25"/>
        <v>0.007673611111111114</v>
      </c>
      <c r="AJ53" s="111">
        <v>0.012361111111111113</v>
      </c>
      <c r="AK53" s="112">
        <v>0.020011574074074074</v>
      </c>
      <c r="AL53" s="113">
        <v>0.027685185185185188</v>
      </c>
      <c r="AO53" s="163"/>
      <c r="AP53" s="163"/>
    </row>
    <row r="54" spans="2:42" s="110" customFormat="1" ht="24.75" customHeight="1">
      <c r="B54" s="91">
        <v>52</v>
      </c>
      <c r="C54" s="92">
        <v>40</v>
      </c>
      <c r="D54" s="92">
        <v>14</v>
      </c>
      <c r="E54" s="93">
        <v>50</v>
      </c>
      <c r="F54" s="93">
        <v>15</v>
      </c>
      <c r="G54" s="94" t="s">
        <v>156</v>
      </c>
      <c r="H54" s="95" t="s">
        <v>300</v>
      </c>
      <c r="I54" s="96" t="s">
        <v>19</v>
      </c>
      <c r="J54" s="97">
        <v>1967</v>
      </c>
      <c r="K54" s="97"/>
      <c r="L54" s="97"/>
      <c r="M54" s="97">
        <v>83</v>
      </c>
      <c r="N54" s="97">
        <v>85</v>
      </c>
      <c r="O54" s="97">
        <v>176</v>
      </c>
      <c r="P54" s="117">
        <v>56</v>
      </c>
      <c r="Q54" s="99" t="str">
        <f t="shared" si="13"/>
        <v>G</v>
      </c>
      <c r="R54" s="100">
        <f t="shared" si="14"/>
        <v>0.00520833</v>
      </c>
      <c r="S54" s="101">
        <f t="shared" si="15"/>
        <v>1.118421052631579</v>
      </c>
      <c r="T54" s="101">
        <f t="shared" si="16"/>
        <v>0.7889240963855422</v>
      </c>
      <c r="U54" s="102">
        <f t="shared" si="17"/>
        <v>2228.5794068207906</v>
      </c>
      <c r="V54" s="103">
        <f t="shared" si="18"/>
        <v>0.028287037037037038</v>
      </c>
      <c r="W54" s="104">
        <f t="shared" si="19"/>
        <v>0.023078707037037037</v>
      </c>
      <c r="X54" s="105">
        <v>0.01869213296296296</v>
      </c>
      <c r="Y54" s="106"/>
      <c r="Z54" s="106"/>
      <c r="AA54" s="106"/>
      <c r="AB54" s="106"/>
      <c r="AC54" s="106">
        <f t="shared" si="20"/>
        <v>0.02063507923311547</v>
      </c>
      <c r="AD54" s="107">
        <f t="shared" si="21"/>
        <v>10.843373493975903</v>
      </c>
      <c r="AE54" s="108">
        <f t="shared" si="22"/>
        <v>0.003846451172839506</v>
      </c>
      <c r="AF54" s="106">
        <f t="shared" si="23"/>
        <v>0.007141207037037039</v>
      </c>
      <c r="AG54" s="106">
        <f t="shared" si="24"/>
        <v>0.00787037037037037</v>
      </c>
      <c r="AH54" s="109">
        <f t="shared" si="25"/>
        <v>0.008067129629629629</v>
      </c>
      <c r="AJ54" s="111">
        <v>0.012349537037037039</v>
      </c>
      <c r="AK54" s="112">
        <v>0.02021990740740741</v>
      </c>
      <c r="AL54" s="113">
        <v>0.028287037037037038</v>
      </c>
      <c r="AO54" s="163"/>
      <c r="AP54" s="163"/>
    </row>
    <row r="55" spans="2:38" s="110" customFormat="1" ht="24.75" customHeight="1">
      <c r="B55" s="91">
        <v>53</v>
      </c>
      <c r="C55" s="92">
        <v>39</v>
      </c>
      <c r="D55" s="92">
        <v>19</v>
      </c>
      <c r="E55" s="93">
        <v>51</v>
      </c>
      <c r="F55" s="93">
        <v>8</v>
      </c>
      <c r="G55" s="94" t="s">
        <v>74</v>
      </c>
      <c r="H55" s="95" t="s">
        <v>265</v>
      </c>
      <c r="I55" s="96" t="s">
        <v>19</v>
      </c>
      <c r="J55" s="97">
        <v>1972</v>
      </c>
      <c r="K55" s="97"/>
      <c r="L55" s="97">
        <v>77</v>
      </c>
      <c r="M55" s="97"/>
      <c r="N55" s="97">
        <v>82</v>
      </c>
      <c r="O55" s="97">
        <v>172</v>
      </c>
      <c r="P55" s="117">
        <v>31</v>
      </c>
      <c r="Q55" s="99" t="str">
        <f t="shared" si="13"/>
        <v>H</v>
      </c>
      <c r="R55" s="100">
        <f t="shared" si="14"/>
        <v>0.005555</v>
      </c>
      <c r="S55" s="101">
        <f t="shared" si="15"/>
        <v>1.1388888888888888</v>
      </c>
      <c r="T55" s="101">
        <f t="shared" si="16"/>
        <v>0.7740834319526626</v>
      </c>
      <c r="U55" s="102">
        <f t="shared" si="17"/>
        <v>2143.384591825798</v>
      </c>
      <c r="V55" s="103">
        <f t="shared" si="18"/>
        <v>0.02900462962962963</v>
      </c>
      <c r="W55" s="104">
        <f t="shared" si="19"/>
        <v>0.02344962962962963</v>
      </c>
      <c r="X55" s="105"/>
      <c r="Y55" s="106">
        <v>0.022373240740740742</v>
      </c>
      <c r="Z55" s="106"/>
      <c r="AA55" s="106"/>
      <c r="AB55" s="106"/>
      <c r="AC55" s="106">
        <f t="shared" si="20"/>
        <v>0.020589918699186992</v>
      </c>
      <c r="AD55" s="107">
        <f t="shared" si="21"/>
        <v>10.650887573964496</v>
      </c>
      <c r="AE55" s="108">
        <f t="shared" si="22"/>
        <v>0.003908271604938272</v>
      </c>
      <c r="AF55" s="106">
        <f t="shared" si="23"/>
        <v>0.007257499999999999</v>
      </c>
      <c r="AG55" s="106">
        <f t="shared" si="24"/>
        <v>0.00790509259259259</v>
      </c>
      <c r="AH55" s="109">
        <f t="shared" si="25"/>
        <v>0.00828703703703704</v>
      </c>
      <c r="AJ55" s="111">
        <v>0.0128125</v>
      </c>
      <c r="AK55" s="112">
        <v>0.02071759259259259</v>
      </c>
      <c r="AL55" s="113">
        <v>0.02900462962962963</v>
      </c>
    </row>
    <row r="56" spans="2:47" s="110" customFormat="1" ht="24.75" customHeight="1">
      <c r="B56" s="91">
        <v>54</v>
      </c>
      <c r="C56" s="92">
        <v>54</v>
      </c>
      <c r="D56" s="92">
        <v>16</v>
      </c>
      <c r="E56" s="93">
        <v>55</v>
      </c>
      <c r="F56" s="93">
        <v>10</v>
      </c>
      <c r="G56" s="94" t="s">
        <v>38</v>
      </c>
      <c r="H56" s="95" t="s">
        <v>39</v>
      </c>
      <c r="I56" s="96" t="s">
        <v>19</v>
      </c>
      <c r="J56" s="97">
        <v>1954</v>
      </c>
      <c r="K56" s="97">
        <v>86</v>
      </c>
      <c r="L56" s="97">
        <v>83</v>
      </c>
      <c r="M56" s="97">
        <v>84</v>
      </c>
      <c r="N56" s="97">
        <v>84</v>
      </c>
      <c r="O56" s="97">
        <v>178</v>
      </c>
      <c r="P56" s="117">
        <v>22</v>
      </c>
      <c r="Q56" s="99" t="str">
        <f t="shared" si="13"/>
        <v>E</v>
      </c>
      <c r="R56" s="100">
        <f t="shared" si="14"/>
        <v>0.003819444</v>
      </c>
      <c r="S56" s="101">
        <f t="shared" si="15"/>
        <v>1.0769230769230769</v>
      </c>
      <c r="T56" s="101">
        <f t="shared" si="16"/>
        <v>0.7091942779291552</v>
      </c>
      <c r="U56" s="102">
        <f t="shared" si="17"/>
        <v>2188.289902104486</v>
      </c>
      <c r="V56" s="103">
        <f t="shared" si="18"/>
        <v>0.029328703703703704</v>
      </c>
      <c r="W56" s="104">
        <f t="shared" si="19"/>
        <v>0.025509259703703706</v>
      </c>
      <c r="X56" s="105">
        <v>0.024189815259259263</v>
      </c>
      <c r="Y56" s="106">
        <v>0.025671296740740743</v>
      </c>
      <c r="Z56" s="106">
        <v>0.02548611155555556</v>
      </c>
      <c r="AA56" s="106">
        <v>0.02324074118518519</v>
      </c>
      <c r="AB56" s="106">
        <v>0.02572916711111111</v>
      </c>
      <c r="AC56" s="106">
        <f t="shared" si="20"/>
        <v>0.02368716972486773</v>
      </c>
      <c r="AD56" s="107">
        <f t="shared" si="21"/>
        <v>9.809264305177111</v>
      </c>
      <c r="AE56" s="108">
        <f t="shared" si="22"/>
        <v>0.004251543283950617</v>
      </c>
      <c r="AF56" s="106">
        <f t="shared" si="23"/>
        <v>0.00865740785185185</v>
      </c>
      <c r="AG56" s="106">
        <f t="shared" si="24"/>
        <v>0.008472222222222225</v>
      </c>
      <c r="AH56" s="109">
        <f t="shared" si="25"/>
        <v>0.00837962962962963</v>
      </c>
      <c r="AJ56" s="111">
        <v>0.01247685185185185</v>
      </c>
      <c r="AK56" s="112">
        <v>0.020949074074074075</v>
      </c>
      <c r="AL56" s="113">
        <v>0.029328703703703704</v>
      </c>
      <c r="AP56" s="114"/>
      <c r="AQ56" s="114"/>
      <c r="AR56" s="115"/>
      <c r="AS56" s="116"/>
      <c r="AT56" s="116"/>
      <c r="AU56" s="116"/>
    </row>
    <row r="57" spans="2:47" s="110" customFormat="1" ht="24.75" customHeight="1">
      <c r="B57" s="91">
        <v>55</v>
      </c>
      <c r="C57" s="92">
        <v>42</v>
      </c>
      <c r="D57" s="92">
        <v>5</v>
      </c>
      <c r="E57" s="93">
        <v>54</v>
      </c>
      <c r="F57" s="93">
        <v>9</v>
      </c>
      <c r="G57" s="94" t="s">
        <v>38</v>
      </c>
      <c r="H57" s="95" t="s">
        <v>92</v>
      </c>
      <c r="I57" s="96" t="s">
        <v>19</v>
      </c>
      <c r="J57" s="97">
        <v>1975</v>
      </c>
      <c r="K57" s="97">
        <v>94</v>
      </c>
      <c r="L57" s="97">
        <v>97</v>
      </c>
      <c r="M57" s="97">
        <v>98</v>
      </c>
      <c r="N57" s="97">
        <v>98</v>
      </c>
      <c r="O57" s="97">
        <v>181</v>
      </c>
      <c r="P57" s="117">
        <v>3</v>
      </c>
      <c r="Q57" s="99" t="str">
        <f t="shared" si="13"/>
        <v>H</v>
      </c>
      <c r="R57" s="100">
        <f t="shared" si="14"/>
        <v>0.005555</v>
      </c>
      <c r="S57" s="101">
        <f t="shared" si="15"/>
        <v>1.2098765432098766</v>
      </c>
      <c r="T57" s="101">
        <f t="shared" si="16"/>
        <v>0.7133383561643836</v>
      </c>
      <c r="U57" s="102">
        <f t="shared" si="17"/>
        <v>2549.3369870969864</v>
      </c>
      <c r="V57" s="103">
        <f t="shared" si="18"/>
        <v>0.030879629629629632</v>
      </c>
      <c r="W57" s="104">
        <f t="shared" si="19"/>
        <v>0.02532462962962963</v>
      </c>
      <c r="X57" s="105">
        <v>0.026122692962962962</v>
      </c>
      <c r="Y57" s="106">
        <v>0.02459491518518518</v>
      </c>
      <c r="Z57" s="106">
        <v>0.02248843370370371</v>
      </c>
      <c r="AA57" s="106">
        <v>0.022858804074074077</v>
      </c>
      <c r="AB57" s="106">
        <v>0.023379637407407408</v>
      </c>
      <c r="AC57" s="106">
        <f t="shared" si="20"/>
        <v>0.020931581632653063</v>
      </c>
      <c r="AD57" s="107">
        <f t="shared" si="21"/>
        <v>9.863013698630137</v>
      </c>
      <c r="AE57" s="108">
        <f t="shared" si="22"/>
        <v>0.004220771604938272</v>
      </c>
      <c r="AF57" s="106">
        <f t="shared" si="23"/>
        <v>0.008183425925925927</v>
      </c>
      <c r="AG57" s="106">
        <f t="shared" si="24"/>
        <v>0.008622685185185186</v>
      </c>
      <c r="AH57" s="109">
        <f t="shared" si="25"/>
        <v>0.008518518518518519</v>
      </c>
      <c r="AJ57" s="111">
        <v>0.013738425925925926</v>
      </c>
      <c r="AK57" s="112">
        <v>0.022361111111111113</v>
      </c>
      <c r="AL57" s="113">
        <v>0.030879629629629632</v>
      </c>
      <c r="AO57" s="163"/>
      <c r="AP57" s="114"/>
      <c r="AQ57" s="114"/>
      <c r="AR57" s="115"/>
      <c r="AS57" s="116"/>
      <c r="AT57" s="116"/>
      <c r="AU57" s="116"/>
    </row>
    <row r="58" spans="2:47" s="110" customFormat="1" ht="24.75" customHeight="1">
      <c r="B58" s="91">
        <v>56</v>
      </c>
      <c r="C58" s="92">
        <v>35</v>
      </c>
      <c r="D58" s="92">
        <v>1</v>
      </c>
      <c r="E58" s="93">
        <v>56</v>
      </c>
      <c r="F58" s="93">
        <v>9</v>
      </c>
      <c r="G58" s="94" t="s">
        <v>107</v>
      </c>
      <c r="H58" s="95" t="s">
        <v>143</v>
      </c>
      <c r="I58" s="96" t="s">
        <v>19</v>
      </c>
      <c r="J58" s="97">
        <v>1981</v>
      </c>
      <c r="K58" s="97"/>
      <c r="L58" s="97">
        <v>125</v>
      </c>
      <c r="M58" s="97"/>
      <c r="N58" s="97">
        <v>125</v>
      </c>
      <c r="O58" s="97">
        <v>197</v>
      </c>
      <c r="P58" s="117">
        <v>35</v>
      </c>
      <c r="Q58" s="99" t="str">
        <f t="shared" si="13"/>
        <v>J</v>
      </c>
      <c r="R58" s="100">
        <f t="shared" si="14"/>
        <v>0.00625</v>
      </c>
      <c r="S58" s="101">
        <f t="shared" si="15"/>
        <v>1.288659793814433</v>
      </c>
      <c r="T58" s="101">
        <f t="shared" si="16"/>
        <v>0.6833210526315788</v>
      </c>
      <c r="U58" s="102">
        <f t="shared" si="17"/>
        <v>3241.5042434210527</v>
      </c>
      <c r="V58" s="103">
        <f t="shared" si="18"/>
        <v>0.03260416666666667</v>
      </c>
      <c r="W58" s="104">
        <f t="shared" si="19"/>
        <v>0.02635416666666667</v>
      </c>
      <c r="X58" s="105"/>
      <c r="Y58" s="106">
        <v>0.02478009259259259</v>
      </c>
      <c r="Z58" s="106"/>
      <c r="AA58" s="106"/>
      <c r="AB58" s="106"/>
      <c r="AC58" s="106">
        <f t="shared" si="20"/>
        <v>0.020450833333333335</v>
      </c>
      <c r="AD58" s="107">
        <f t="shared" si="21"/>
        <v>9.473684210526315</v>
      </c>
      <c r="AE58" s="108">
        <f t="shared" si="22"/>
        <v>0.004392361111111112</v>
      </c>
      <c r="AF58" s="106">
        <f t="shared" si="23"/>
        <v>0.008564814814814813</v>
      </c>
      <c r="AG58" s="106">
        <f t="shared" si="24"/>
        <v>0.008969907407407407</v>
      </c>
      <c r="AH58" s="109">
        <f t="shared" si="25"/>
        <v>0.00881944444444445</v>
      </c>
      <c r="AJ58" s="111">
        <v>0.014814814814814814</v>
      </c>
      <c r="AK58" s="112">
        <v>0.02378472222222222</v>
      </c>
      <c r="AL58" s="113">
        <v>0.03260416666666667</v>
      </c>
      <c r="AO58" s="163"/>
      <c r="AP58" s="114"/>
      <c r="AQ58" s="114"/>
      <c r="AR58" s="115"/>
      <c r="AS58" s="116"/>
      <c r="AT58" s="116"/>
      <c r="AU58" s="116"/>
    </row>
    <row r="59" spans="2:38" s="110" customFormat="1" ht="24.75" customHeight="1">
      <c r="B59" s="91">
        <v>57</v>
      </c>
      <c r="C59" s="92">
        <v>33</v>
      </c>
      <c r="D59" s="92">
        <v>2</v>
      </c>
      <c r="E59" s="93">
        <v>57</v>
      </c>
      <c r="F59" s="93">
        <v>10</v>
      </c>
      <c r="G59" s="94" t="s">
        <v>41</v>
      </c>
      <c r="H59" s="95" t="s">
        <v>93</v>
      </c>
      <c r="I59" s="96" t="s">
        <v>19</v>
      </c>
      <c r="J59" s="97">
        <v>1989</v>
      </c>
      <c r="K59" s="97">
        <v>92</v>
      </c>
      <c r="L59" s="97">
        <v>100</v>
      </c>
      <c r="M59" s="97">
        <v>101</v>
      </c>
      <c r="N59" s="97">
        <v>107</v>
      </c>
      <c r="O59" s="97">
        <v>180</v>
      </c>
      <c r="P59" s="117">
        <v>28</v>
      </c>
      <c r="Q59" s="99" t="str">
        <f t="shared" si="13"/>
        <v>J</v>
      </c>
      <c r="R59" s="100">
        <f t="shared" si="14"/>
        <v>0.00625</v>
      </c>
      <c r="S59" s="101">
        <f t="shared" si="15"/>
        <v>1.3375</v>
      </c>
      <c r="T59" s="101">
        <f t="shared" si="16"/>
        <v>0.6591595419847327</v>
      </c>
      <c r="U59" s="102">
        <f t="shared" si="17"/>
        <v>2769.480787633587</v>
      </c>
      <c r="V59" s="103">
        <f t="shared" si="18"/>
        <v>0.03351851851851852</v>
      </c>
      <c r="W59" s="104">
        <f t="shared" si="19"/>
        <v>0.02726851851851852</v>
      </c>
      <c r="X59" s="105">
        <v>0.02644675925925926</v>
      </c>
      <c r="Y59" s="106">
        <v>0.026296296296296297</v>
      </c>
      <c r="Z59" s="106">
        <v>0.023171296296296294</v>
      </c>
      <c r="AA59" s="106">
        <v>0.02173611111111111</v>
      </c>
      <c r="AB59" s="106">
        <v>0.023900462962962964</v>
      </c>
      <c r="AC59" s="106">
        <f t="shared" si="20"/>
        <v>0.020387677397023192</v>
      </c>
      <c r="AD59" s="107">
        <f t="shared" si="21"/>
        <v>9.16030534351145</v>
      </c>
      <c r="AE59" s="108">
        <f t="shared" si="22"/>
        <v>0.004544753086419753</v>
      </c>
      <c r="AF59" s="106">
        <f t="shared" si="23"/>
        <v>0.008483796296296295</v>
      </c>
      <c r="AG59" s="106">
        <f t="shared" si="24"/>
        <v>0.009432870370370371</v>
      </c>
      <c r="AH59" s="109">
        <f t="shared" si="25"/>
        <v>0.00935185185185185</v>
      </c>
      <c r="AJ59" s="111">
        <v>0.014733796296296295</v>
      </c>
      <c r="AK59" s="112">
        <v>0.024166666666666666</v>
      </c>
      <c r="AL59" s="113">
        <v>0.03351851851851852</v>
      </c>
    </row>
    <row r="60" spans="2:47" s="110" customFormat="1" ht="24.75" customHeight="1" hidden="1">
      <c r="B60" s="91"/>
      <c r="C60" s="92">
        <v>58</v>
      </c>
      <c r="D60" s="92"/>
      <c r="E60" s="93">
        <v>58</v>
      </c>
      <c r="F60" s="93"/>
      <c r="G60" s="94" t="s">
        <v>85</v>
      </c>
      <c r="H60" s="95" t="s">
        <v>104</v>
      </c>
      <c r="I60" s="96" t="s">
        <v>19</v>
      </c>
      <c r="J60" s="97">
        <v>1942</v>
      </c>
      <c r="K60" s="97">
        <v>66</v>
      </c>
      <c r="L60" s="97"/>
      <c r="M60" s="97">
        <v>66</v>
      </c>
      <c r="N60" s="97">
        <v>100</v>
      </c>
      <c r="O60" s="97">
        <v>160</v>
      </c>
      <c r="P60" s="117"/>
      <c r="Q60" s="99" t="str">
        <f t="shared" si="13"/>
        <v>C</v>
      </c>
      <c r="R60" s="100">
        <f t="shared" si="14"/>
        <v>0.00208333</v>
      </c>
      <c r="S60" s="101">
        <f t="shared" si="15"/>
        <v>1.6666666666666667</v>
      </c>
      <c r="T60" s="101">
        <f t="shared" si="16"/>
        <v>0.9809</v>
      </c>
      <c r="U60" s="102">
        <f t="shared" si="17"/>
        <v>2648.4304708319996</v>
      </c>
      <c r="V60" s="103">
        <f t="shared" si="18"/>
        <v>0.020833333333333332</v>
      </c>
      <c r="W60" s="104">
        <f t="shared" si="19"/>
        <v>0.01875000333333333</v>
      </c>
      <c r="X60" s="105">
        <v>0.022245373703703702</v>
      </c>
      <c r="Y60" s="106"/>
      <c r="Z60" s="106">
        <v>0.02403935518518518</v>
      </c>
      <c r="AA60" s="106"/>
      <c r="AB60" s="106"/>
      <c r="AC60" s="106">
        <f t="shared" si="20"/>
        <v>0.011250001999999999</v>
      </c>
      <c r="AD60" s="107">
        <f t="shared" si="21"/>
        <v>13.333333333333334</v>
      </c>
      <c r="AE60" s="108">
        <f t="shared" si="22"/>
        <v>0.0031250005555555553</v>
      </c>
      <c r="AF60" s="106">
        <f t="shared" si="23"/>
        <v>0.0048611144444444445</v>
      </c>
      <c r="AG60" s="106">
        <f t="shared" si="24"/>
        <v>0.006944444444444444</v>
      </c>
      <c r="AH60" s="109">
        <f t="shared" si="25"/>
        <v>0.006944444444444444</v>
      </c>
      <c r="AJ60" s="111">
        <v>0.006944444444444444</v>
      </c>
      <c r="AK60" s="112">
        <v>0.013888888888888888</v>
      </c>
      <c r="AL60" s="113">
        <v>0.020833333333333332</v>
      </c>
      <c r="AO60" s="163"/>
      <c r="AP60" s="114"/>
      <c r="AQ60" s="114"/>
      <c r="AR60" s="115"/>
      <c r="AS60" s="116"/>
      <c r="AT60" s="116"/>
      <c r="AU60" s="116"/>
    </row>
    <row r="61" spans="2:47" s="110" customFormat="1" ht="24.75" customHeight="1" hidden="1">
      <c r="B61" s="91"/>
      <c r="C61" s="92">
        <v>59</v>
      </c>
      <c r="D61" s="92"/>
      <c r="E61" s="93">
        <v>59</v>
      </c>
      <c r="F61" s="93"/>
      <c r="G61" s="94" t="s">
        <v>52</v>
      </c>
      <c r="H61" s="95" t="s">
        <v>86</v>
      </c>
      <c r="I61" s="96" t="s">
        <v>19</v>
      </c>
      <c r="J61" s="97">
        <v>1943</v>
      </c>
      <c r="K61" s="97">
        <v>86</v>
      </c>
      <c r="L61" s="97"/>
      <c r="M61" s="97"/>
      <c r="N61" s="97"/>
      <c r="O61" s="97">
        <v>173</v>
      </c>
      <c r="P61" s="117"/>
      <c r="Q61" s="99" t="str">
        <f t="shared" si="13"/>
        <v>C</v>
      </c>
      <c r="R61" s="100">
        <f t="shared" si="14"/>
        <v>0.00208333</v>
      </c>
      <c r="S61" s="101">
        <f t="shared" si="15"/>
        <v>0</v>
      </c>
      <c r="T61" s="101">
        <f t="shared" si="16"/>
        <v>0.9809</v>
      </c>
      <c r="U61" s="102">
        <f t="shared" si="17"/>
        <v>0</v>
      </c>
      <c r="V61" s="103">
        <f t="shared" si="18"/>
        <v>0.020833333333333332</v>
      </c>
      <c r="W61" s="104">
        <f t="shared" si="19"/>
        <v>0.01875000333333333</v>
      </c>
      <c r="X61" s="105"/>
      <c r="Y61" s="106"/>
      <c r="Z61" s="119"/>
      <c r="AA61" s="119"/>
      <c r="AB61" s="106">
        <v>0.02166667</v>
      </c>
      <c r="AC61" s="106" t="e">
        <f t="shared" si="20"/>
        <v>#DIV/0!</v>
      </c>
      <c r="AD61" s="107">
        <f t="shared" si="21"/>
        <v>13.333333333333334</v>
      </c>
      <c r="AE61" s="108">
        <f t="shared" si="22"/>
        <v>0.0031250005555555553</v>
      </c>
      <c r="AF61" s="106">
        <f t="shared" si="23"/>
        <v>0.0048611144444444445</v>
      </c>
      <c r="AG61" s="106">
        <f t="shared" si="24"/>
        <v>0.006944444444444444</v>
      </c>
      <c r="AH61" s="109">
        <f t="shared" si="25"/>
        <v>0.006944444444444444</v>
      </c>
      <c r="AJ61" s="111">
        <v>0.006944444444444444</v>
      </c>
      <c r="AK61" s="112">
        <v>0.013888888888888888</v>
      </c>
      <c r="AL61" s="113">
        <v>0.020833333333333332</v>
      </c>
      <c r="AO61" s="163"/>
      <c r="AP61" s="114"/>
      <c r="AQ61" s="114"/>
      <c r="AR61" s="115"/>
      <c r="AS61" s="116"/>
      <c r="AT61" s="116"/>
      <c r="AU61" s="116"/>
    </row>
    <row r="62" spans="2:47" s="110" customFormat="1" ht="24.75" customHeight="1" hidden="1">
      <c r="B62" s="91"/>
      <c r="C62" s="92">
        <v>60</v>
      </c>
      <c r="D62" s="92"/>
      <c r="E62" s="93">
        <v>60</v>
      </c>
      <c r="F62" s="93"/>
      <c r="G62" s="94" t="s">
        <v>46</v>
      </c>
      <c r="H62" s="95" t="s">
        <v>198</v>
      </c>
      <c r="I62" s="96" t="s">
        <v>19</v>
      </c>
      <c r="J62" s="97">
        <v>1989</v>
      </c>
      <c r="K62" s="97">
        <v>72</v>
      </c>
      <c r="L62" s="97"/>
      <c r="M62" s="97"/>
      <c r="N62" s="97"/>
      <c r="O62" s="97">
        <v>178</v>
      </c>
      <c r="P62" s="117"/>
      <c r="Q62" s="99" t="str">
        <f t="shared" si="13"/>
        <v>J</v>
      </c>
      <c r="R62" s="100">
        <f t="shared" si="14"/>
        <v>0.00625</v>
      </c>
      <c r="S62" s="101">
        <f t="shared" si="15"/>
        <v>0</v>
      </c>
      <c r="T62" s="101">
        <f t="shared" si="16"/>
        <v>1.2746142857142857</v>
      </c>
      <c r="U62" s="102">
        <f t="shared" si="17"/>
        <v>0</v>
      </c>
      <c r="V62" s="103">
        <f t="shared" si="18"/>
        <v>0.020833333333333332</v>
      </c>
      <c r="W62" s="104">
        <f t="shared" si="19"/>
        <v>0.014583333333333332</v>
      </c>
      <c r="X62" s="105"/>
      <c r="Y62" s="106"/>
      <c r="Z62" s="106">
        <v>0.015243055555555557</v>
      </c>
      <c r="AA62" s="106">
        <v>0.014791666666666667</v>
      </c>
      <c r="AB62" s="106"/>
      <c r="AC62" s="106" t="e">
        <f t="shared" si="20"/>
        <v>#DIV/0!</v>
      </c>
      <c r="AD62" s="107">
        <f t="shared" si="21"/>
        <v>17.142857142857142</v>
      </c>
      <c r="AE62" s="108">
        <f t="shared" si="22"/>
        <v>0.002430555555555555</v>
      </c>
      <c r="AF62" s="106">
        <f t="shared" si="23"/>
        <v>0.0006944444444444437</v>
      </c>
      <c r="AG62" s="106">
        <f t="shared" si="24"/>
        <v>0.006944444444444444</v>
      </c>
      <c r="AH62" s="109">
        <f t="shared" si="25"/>
        <v>0.006944444444444444</v>
      </c>
      <c r="AJ62" s="111">
        <v>0.006944444444444444</v>
      </c>
      <c r="AK62" s="112">
        <v>0.013888888888888888</v>
      </c>
      <c r="AL62" s="113">
        <v>0.020833333333333332</v>
      </c>
      <c r="AO62" s="163"/>
      <c r="AP62" s="114"/>
      <c r="AQ62" s="114"/>
      <c r="AR62" s="115"/>
      <c r="AS62" s="116"/>
      <c r="AT62" s="116"/>
      <c r="AU62" s="116"/>
    </row>
    <row r="63" spans="2:47" s="110" customFormat="1" ht="24.75" customHeight="1" hidden="1">
      <c r="B63" s="91"/>
      <c r="C63" s="92">
        <v>61</v>
      </c>
      <c r="D63" s="92"/>
      <c r="E63" s="93">
        <v>61</v>
      </c>
      <c r="F63" s="93"/>
      <c r="G63" s="94" t="s">
        <v>55</v>
      </c>
      <c r="H63" s="95" t="s">
        <v>297</v>
      </c>
      <c r="I63" s="96" t="s">
        <v>19</v>
      </c>
      <c r="J63" s="97">
        <v>1960</v>
      </c>
      <c r="K63" s="97"/>
      <c r="L63" s="97"/>
      <c r="M63" s="97">
        <v>60</v>
      </c>
      <c r="N63" s="97"/>
      <c r="O63" s="97">
        <v>170</v>
      </c>
      <c r="P63" s="117"/>
      <c r="Q63" s="99" t="str">
        <f t="shared" si="13"/>
        <v>E</v>
      </c>
      <c r="R63" s="100">
        <f t="shared" si="14"/>
        <v>0.003819444</v>
      </c>
      <c r="S63" s="101">
        <f t="shared" si="15"/>
        <v>0</v>
      </c>
      <c r="T63" s="101">
        <f t="shared" si="16"/>
        <v>1.0857979591836735</v>
      </c>
      <c r="U63" s="102">
        <f t="shared" si="17"/>
        <v>0</v>
      </c>
      <c r="V63" s="103">
        <f t="shared" si="18"/>
        <v>0.02083333333333333</v>
      </c>
      <c r="W63" s="104">
        <f t="shared" si="19"/>
        <v>0.01701388933333333</v>
      </c>
      <c r="X63" s="105">
        <v>0.016481484814814814</v>
      </c>
      <c r="Y63" s="106"/>
      <c r="Z63" s="106"/>
      <c r="AA63" s="106"/>
      <c r="AB63" s="106"/>
      <c r="AC63" s="106" t="e">
        <f t="shared" si="20"/>
        <v>#DIV/0!</v>
      </c>
      <c r="AD63" s="107">
        <f t="shared" si="21"/>
        <v>14.693877551020408</v>
      </c>
      <c r="AE63" s="108">
        <f t="shared" si="22"/>
        <v>0.0028356482222222216</v>
      </c>
      <c r="AF63" s="106">
        <f t="shared" si="23"/>
        <v>0.003125000444444444</v>
      </c>
      <c r="AG63" s="106">
        <f t="shared" si="24"/>
        <v>0.006944444444444444</v>
      </c>
      <c r="AH63" s="109">
        <f t="shared" si="25"/>
        <v>0.006944444444444444</v>
      </c>
      <c r="AJ63" s="111">
        <v>0.006944444444444444</v>
      </c>
      <c r="AK63" s="112">
        <v>0.013888888888888888</v>
      </c>
      <c r="AL63" s="113">
        <v>0.020833333333333332</v>
      </c>
      <c r="AO63" s="163"/>
      <c r="AP63" s="114"/>
      <c r="AQ63" s="114"/>
      <c r="AR63" s="115"/>
      <c r="AS63" s="116"/>
      <c r="AT63" s="116"/>
      <c r="AU63" s="116"/>
    </row>
    <row r="64" spans="2:47" s="110" customFormat="1" ht="24.75" customHeight="1" hidden="1">
      <c r="B64" s="91"/>
      <c r="C64" s="92">
        <v>62</v>
      </c>
      <c r="D64" s="92"/>
      <c r="E64" s="93">
        <v>62</v>
      </c>
      <c r="F64" s="93"/>
      <c r="G64" s="120" t="s">
        <v>105</v>
      </c>
      <c r="H64" s="121" t="s">
        <v>106</v>
      </c>
      <c r="I64" s="122" t="s">
        <v>73</v>
      </c>
      <c r="J64" s="123">
        <v>1976</v>
      </c>
      <c r="K64" s="123">
        <v>60</v>
      </c>
      <c r="L64" s="123"/>
      <c r="M64" s="123"/>
      <c r="N64" s="123"/>
      <c r="O64" s="123">
        <v>168</v>
      </c>
      <c r="P64" s="117"/>
      <c r="Q64" s="99" t="str">
        <f t="shared" si="13"/>
        <v>F</v>
      </c>
      <c r="R64" s="100">
        <f t="shared" si="14"/>
        <v>0.0041666</v>
      </c>
      <c r="S64" s="101">
        <f t="shared" si="15"/>
        <v>0</v>
      </c>
      <c r="T64" s="101">
        <f t="shared" si="16"/>
        <v>0.6645923076923076</v>
      </c>
      <c r="U64" s="102">
        <f t="shared" si="17"/>
        <v>0</v>
      </c>
      <c r="V64" s="103">
        <f t="shared" si="18"/>
        <v>0.03125</v>
      </c>
      <c r="W64" s="104">
        <f t="shared" si="19"/>
        <v>0.0270834</v>
      </c>
      <c r="X64" s="105"/>
      <c r="Y64" s="106"/>
      <c r="Z64" s="106">
        <v>0.016134325925925928</v>
      </c>
      <c r="AA64" s="106"/>
      <c r="AB64" s="106"/>
      <c r="AC64" s="106" t="e">
        <f t="shared" si="20"/>
        <v>#DIV/0!</v>
      </c>
      <c r="AD64" s="107">
        <f t="shared" si="21"/>
        <v>9.23076923076923</v>
      </c>
      <c r="AE64" s="108">
        <f t="shared" si="22"/>
        <v>0.0045139</v>
      </c>
      <c r="AF64" s="106">
        <f t="shared" si="23"/>
        <v>0.006250066666666666</v>
      </c>
      <c r="AG64" s="106">
        <f t="shared" si="24"/>
        <v>0.010416666666666666</v>
      </c>
      <c r="AH64" s="109">
        <f t="shared" si="25"/>
        <v>0.010416666666666668</v>
      </c>
      <c r="AJ64" s="135">
        <v>0.010416666666666666</v>
      </c>
      <c r="AK64" s="136">
        <v>0.020833333333333332</v>
      </c>
      <c r="AL64" s="137">
        <v>0.03125</v>
      </c>
      <c r="AO64" s="163"/>
      <c r="AP64" s="114"/>
      <c r="AQ64" s="114"/>
      <c r="AR64" s="115"/>
      <c r="AS64" s="116"/>
      <c r="AT64" s="116"/>
      <c r="AU64" s="116"/>
    </row>
    <row r="65" spans="2:47" s="110" customFormat="1" ht="24.75" customHeight="1" hidden="1">
      <c r="B65" s="91"/>
      <c r="C65" s="92">
        <v>63</v>
      </c>
      <c r="D65" s="92"/>
      <c r="E65" s="93">
        <v>63</v>
      </c>
      <c r="F65" s="93"/>
      <c r="G65" s="94" t="s">
        <v>120</v>
      </c>
      <c r="H65" s="95" t="s">
        <v>315</v>
      </c>
      <c r="I65" s="96" t="s">
        <v>19</v>
      </c>
      <c r="J65" s="97">
        <v>1949</v>
      </c>
      <c r="K65" s="97"/>
      <c r="L65" s="97"/>
      <c r="M65" s="97">
        <v>85</v>
      </c>
      <c r="N65" s="97"/>
      <c r="O65" s="97">
        <v>176</v>
      </c>
      <c r="P65" s="117"/>
      <c r="Q65" s="99" t="str">
        <f t="shared" si="13"/>
        <v>C</v>
      </c>
      <c r="R65" s="100">
        <f t="shared" si="14"/>
        <v>0.00208333</v>
      </c>
      <c r="S65" s="101">
        <f t="shared" si="15"/>
        <v>0</v>
      </c>
      <c r="T65" s="101">
        <f t="shared" si="16"/>
        <v>0.9809</v>
      </c>
      <c r="U65" s="102">
        <f t="shared" si="17"/>
        <v>0</v>
      </c>
      <c r="V65" s="103">
        <f t="shared" si="18"/>
        <v>0.020833333333333332</v>
      </c>
      <c r="W65" s="104">
        <f t="shared" si="19"/>
        <v>0.01875000333333333</v>
      </c>
      <c r="X65" s="105">
        <v>0.021932873703703705</v>
      </c>
      <c r="Y65" s="106"/>
      <c r="Z65" s="106"/>
      <c r="AA65" s="106"/>
      <c r="AB65" s="106"/>
      <c r="AC65" s="106" t="e">
        <f t="shared" si="20"/>
        <v>#DIV/0!</v>
      </c>
      <c r="AD65" s="107">
        <f t="shared" si="21"/>
        <v>13.333333333333334</v>
      </c>
      <c r="AE65" s="108">
        <f t="shared" si="22"/>
        <v>0.0031250005555555553</v>
      </c>
      <c r="AF65" s="106">
        <f t="shared" si="23"/>
        <v>0.0048611144444444445</v>
      </c>
      <c r="AG65" s="106">
        <f t="shared" si="24"/>
        <v>0.006944444444444444</v>
      </c>
      <c r="AH65" s="109">
        <f t="shared" si="25"/>
        <v>0.006944444444444444</v>
      </c>
      <c r="AJ65" s="111">
        <v>0.006944444444444444</v>
      </c>
      <c r="AK65" s="112">
        <v>0.013888888888888888</v>
      </c>
      <c r="AL65" s="113">
        <v>0.020833333333333332</v>
      </c>
      <c r="AO65" s="163"/>
      <c r="AP65" s="114"/>
      <c r="AQ65" s="114"/>
      <c r="AR65" s="115"/>
      <c r="AS65" s="116"/>
      <c r="AT65" s="116"/>
      <c r="AU65" s="116"/>
    </row>
    <row r="66" spans="2:47" s="110" customFormat="1" ht="24.75" customHeight="1" hidden="1">
      <c r="B66" s="91"/>
      <c r="C66" s="92">
        <v>64</v>
      </c>
      <c r="D66" s="92"/>
      <c r="E66" s="93">
        <v>64</v>
      </c>
      <c r="F66" s="93"/>
      <c r="G66" s="94" t="s">
        <v>151</v>
      </c>
      <c r="H66" s="95" t="s">
        <v>303</v>
      </c>
      <c r="I66" s="96" t="s">
        <v>19</v>
      </c>
      <c r="J66" s="97">
        <v>1986</v>
      </c>
      <c r="K66" s="97"/>
      <c r="L66" s="97"/>
      <c r="M66" s="97">
        <v>83</v>
      </c>
      <c r="N66" s="97"/>
      <c r="O66" s="97">
        <v>183</v>
      </c>
      <c r="P66" s="117"/>
      <c r="Q66" s="99" t="str">
        <f t="shared" si="13"/>
        <v>J</v>
      </c>
      <c r="R66" s="100">
        <f t="shared" si="14"/>
        <v>0.00625</v>
      </c>
      <c r="S66" s="101">
        <f t="shared" si="15"/>
        <v>0</v>
      </c>
      <c r="T66" s="101">
        <f t="shared" si="16"/>
        <v>1.2746142857142857</v>
      </c>
      <c r="U66" s="102">
        <f t="shared" si="17"/>
        <v>0</v>
      </c>
      <c r="V66" s="103">
        <f t="shared" si="18"/>
        <v>0.020833333333333332</v>
      </c>
      <c r="W66" s="104">
        <f t="shared" si="19"/>
        <v>0.014583333333333332</v>
      </c>
      <c r="X66" s="105">
        <v>0.017858796296296296</v>
      </c>
      <c r="Y66" s="106"/>
      <c r="Z66" s="106"/>
      <c r="AA66" s="106"/>
      <c r="AB66" s="106"/>
      <c r="AC66" s="106" t="e">
        <f t="shared" si="20"/>
        <v>#DIV/0!</v>
      </c>
      <c r="AD66" s="107">
        <f t="shared" si="21"/>
        <v>17.142857142857142</v>
      </c>
      <c r="AE66" s="108">
        <f t="shared" si="22"/>
        <v>0.002430555555555555</v>
      </c>
      <c r="AF66" s="106">
        <f t="shared" si="23"/>
        <v>0.0006944444444444437</v>
      </c>
      <c r="AG66" s="106">
        <f t="shared" si="24"/>
        <v>0.006944444444444444</v>
      </c>
      <c r="AH66" s="109">
        <f t="shared" si="25"/>
        <v>0.006944444444444444</v>
      </c>
      <c r="AJ66" s="111">
        <v>0.006944444444444444</v>
      </c>
      <c r="AK66" s="112">
        <v>0.013888888888888888</v>
      </c>
      <c r="AL66" s="113">
        <v>0.020833333333333332</v>
      </c>
      <c r="AO66" s="163"/>
      <c r="AP66" s="114"/>
      <c r="AQ66" s="114"/>
      <c r="AR66" s="115"/>
      <c r="AS66" s="116"/>
      <c r="AT66" s="116"/>
      <c r="AU66" s="116"/>
    </row>
    <row r="67" spans="2:47" s="110" customFormat="1" ht="24.75" customHeight="1" hidden="1">
      <c r="B67" s="91"/>
      <c r="C67" s="92">
        <v>65</v>
      </c>
      <c r="D67" s="92"/>
      <c r="E67" s="93">
        <v>65</v>
      </c>
      <c r="F67" s="93"/>
      <c r="G67" s="94" t="s">
        <v>54</v>
      </c>
      <c r="H67" s="95" t="s">
        <v>63</v>
      </c>
      <c r="I67" s="96" t="s">
        <v>19</v>
      </c>
      <c r="J67" s="97">
        <v>1948</v>
      </c>
      <c r="K67" s="97">
        <v>80</v>
      </c>
      <c r="L67" s="97"/>
      <c r="M67" s="97"/>
      <c r="N67" s="97"/>
      <c r="O67" s="97">
        <v>185</v>
      </c>
      <c r="P67" s="117"/>
      <c r="Q67" s="99" t="str">
        <f aca="true" t="shared" si="26" ref="Q67:Q98">IF(I67="M",IF(J67&lt;$V$199,"A",IF(J67&lt;$V$200,"C",IF(J67&lt;$V$201,"E",IF(J67&lt;$V$202,"G",IF(J67&lt;$V$203,"H",IF(J67&lt;$V$204,"I",IF(J67&lt;$V$205,"J","X"))))))),IF(J67&lt;$AD$199,"B",IF(J67&lt;$AD$200,"D",IF(J67&lt;$AD$201,"F","Y"))))</f>
        <v>C</v>
      </c>
      <c r="R67" s="100">
        <f aca="true" t="shared" si="27" ref="R67:R98">IF(I67="M",IF(J67&lt;$V$199,$W$199,IF(J67&lt;$V$200,$W$200,IF(J67&lt;$V$201,$W$201,IF(J67&lt;$V$202,$W$202,IF(J67&lt;$V$203,$W$203,IF(J67&lt;$V$204,$W$204,IF(J67&lt;$V$205,$W$205,$W$205))))))),IF(J67&lt;$AD$199,$AE$199,IF(J67&lt;$AD$200,$AE$200,IF(J67&lt;$AD$201,$AE$201,$AE$201))))</f>
        <v>0.00208333</v>
      </c>
      <c r="S67" s="101">
        <f aca="true" t="shared" si="28" ref="S67:S98">N67/(O67-100)</f>
        <v>0</v>
      </c>
      <c r="T67" s="101">
        <f aca="true" t="shared" si="29" ref="T67:T98">0.0771*AD67-0.0471</f>
        <v>0.9809</v>
      </c>
      <c r="U67" s="102">
        <f aca="true" t="shared" si="30" ref="U67:U98">1440*W67*N67*T67</f>
        <v>0</v>
      </c>
      <c r="V67" s="103">
        <f aca="true" t="shared" si="31" ref="V67:V98">W67+R67</f>
        <v>0.020833333333333332</v>
      </c>
      <c r="W67" s="104">
        <f aca="true" t="shared" si="32" ref="W67:W98">AL67-R67</f>
        <v>0.01875000333333333</v>
      </c>
      <c r="X67" s="105"/>
      <c r="Y67" s="106"/>
      <c r="Z67" s="119"/>
      <c r="AA67" s="106">
        <v>0.018657407851851854</v>
      </c>
      <c r="AB67" s="106">
        <v>0.01881944488888889</v>
      </c>
      <c r="AC67" s="106" t="e">
        <f aca="true" t="shared" si="33" ref="AC67:AC98">W67/S67</f>
        <v>#DIV/0!</v>
      </c>
      <c r="AD67" s="107">
        <f aca="true" t="shared" si="34" ref="AD67:AD98">3600/(MINUTE(AE67)*60+SECOND(AE67))</f>
        <v>13.333333333333334</v>
      </c>
      <c r="AE67" s="108">
        <f aca="true" t="shared" si="35" ref="AE67:AE98">+W67/6</f>
        <v>0.0031250005555555553</v>
      </c>
      <c r="AF67" s="106">
        <f aca="true" t="shared" si="36" ref="AF67:AF98">AJ67-R67</f>
        <v>0.0048611144444444445</v>
      </c>
      <c r="AG67" s="106">
        <f aca="true" t="shared" si="37" ref="AG67:AG98">AK67-AJ67</f>
        <v>0.006944444444444444</v>
      </c>
      <c r="AH67" s="109">
        <f aca="true" t="shared" si="38" ref="AH67:AH98">AL67-AK67</f>
        <v>0.006944444444444444</v>
      </c>
      <c r="AJ67" s="111">
        <v>0.006944444444444444</v>
      </c>
      <c r="AK67" s="112">
        <v>0.013888888888888888</v>
      </c>
      <c r="AL67" s="113">
        <v>0.020833333333333332</v>
      </c>
      <c r="AO67" s="163"/>
      <c r="AP67" s="114"/>
      <c r="AQ67" s="114"/>
      <c r="AR67" s="115"/>
      <c r="AS67" s="116"/>
      <c r="AT67" s="116"/>
      <c r="AU67" s="116"/>
    </row>
    <row r="68" spans="2:47" s="110" customFormat="1" ht="24.75" customHeight="1" hidden="1">
      <c r="B68" s="91"/>
      <c r="C68" s="92">
        <v>66</v>
      </c>
      <c r="D68" s="92"/>
      <c r="E68" s="93">
        <v>66</v>
      </c>
      <c r="F68" s="93"/>
      <c r="G68" s="94" t="s">
        <v>41</v>
      </c>
      <c r="H68" s="95" t="s">
        <v>249</v>
      </c>
      <c r="I68" s="96" t="s">
        <v>19</v>
      </c>
      <c r="J68" s="97">
        <v>1970</v>
      </c>
      <c r="K68" s="97">
        <v>66</v>
      </c>
      <c r="L68" s="97"/>
      <c r="M68" s="97"/>
      <c r="N68" s="97"/>
      <c r="O68" s="97">
        <v>170</v>
      </c>
      <c r="P68" s="117"/>
      <c r="Q68" s="99" t="str">
        <f t="shared" si="26"/>
        <v>G</v>
      </c>
      <c r="R68" s="100">
        <f t="shared" si="27"/>
        <v>0.00520833</v>
      </c>
      <c r="S68" s="101">
        <f t="shared" si="28"/>
        <v>0</v>
      </c>
      <c r="T68" s="101">
        <f t="shared" si="29"/>
        <v>1.1865</v>
      </c>
      <c r="U68" s="102">
        <f t="shared" si="30"/>
        <v>0</v>
      </c>
      <c r="V68" s="103">
        <f t="shared" si="31"/>
        <v>0.020833333333333332</v>
      </c>
      <c r="W68" s="104">
        <f t="shared" si="32"/>
        <v>0.01562500333333333</v>
      </c>
      <c r="X68" s="105"/>
      <c r="Y68" s="106"/>
      <c r="Z68" s="106"/>
      <c r="AA68" s="106">
        <v>0.01772046296296296</v>
      </c>
      <c r="AB68" s="106"/>
      <c r="AC68" s="106" t="e">
        <f t="shared" si="33"/>
        <v>#DIV/0!</v>
      </c>
      <c r="AD68" s="107">
        <f t="shared" si="34"/>
        <v>16</v>
      </c>
      <c r="AE68" s="108">
        <f t="shared" si="35"/>
        <v>0.002604167222222222</v>
      </c>
      <c r="AF68" s="106">
        <f t="shared" si="36"/>
        <v>0.0017361144444444443</v>
      </c>
      <c r="AG68" s="106">
        <f t="shared" si="37"/>
        <v>0.006944444444444444</v>
      </c>
      <c r="AH68" s="109">
        <f t="shared" si="38"/>
        <v>0.006944444444444444</v>
      </c>
      <c r="AJ68" s="111">
        <v>0.006944444444444444</v>
      </c>
      <c r="AK68" s="112">
        <v>0.013888888888888888</v>
      </c>
      <c r="AL68" s="113">
        <v>0.020833333333333332</v>
      </c>
      <c r="AO68" s="163"/>
      <c r="AP68" s="114"/>
      <c r="AQ68" s="114"/>
      <c r="AR68" s="115"/>
      <c r="AS68" s="116"/>
      <c r="AT68" s="116"/>
      <c r="AU68" s="116"/>
    </row>
    <row r="69" spans="2:47" s="110" customFormat="1" ht="24.75" customHeight="1" hidden="1">
      <c r="B69" s="91"/>
      <c r="C69" s="92">
        <v>67</v>
      </c>
      <c r="D69" s="92"/>
      <c r="E69" s="93">
        <v>67</v>
      </c>
      <c r="F69" s="93"/>
      <c r="G69" s="94" t="s">
        <v>53</v>
      </c>
      <c r="H69" s="95" t="s">
        <v>109</v>
      </c>
      <c r="I69" s="96" t="s">
        <v>19</v>
      </c>
      <c r="J69" s="97">
        <v>1983</v>
      </c>
      <c r="K69" s="97">
        <v>60</v>
      </c>
      <c r="L69" s="97"/>
      <c r="M69" s="97"/>
      <c r="N69" s="97"/>
      <c r="O69" s="97">
        <v>175</v>
      </c>
      <c r="P69" s="117"/>
      <c r="Q69" s="99" t="str">
        <f t="shared" si="26"/>
        <v>J</v>
      </c>
      <c r="R69" s="100">
        <f t="shared" si="27"/>
        <v>0.00625</v>
      </c>
      <c r="S69" s="101">
        <f t="shared" si="28"/>
        <v>0</v>
      </c>
      <c r="T69" s="101">
        <f t="shared" si="29"/>
        <v>1.2746142857142857</v>
      </c>
      <c r="U69" s="102">
        <f t="shared" si="30"/>
        <v>0</v>
      </c>
      <c r="V69" s="103">
        <f t="shared" si="31"/>
        <v>0.020833333333333332</v>
      </c>
      <c r="W69" s="104">
        <f t="shared" si="32"/>
        <v>0.014583333333333332</v>
      </c>
      <c r="X69" s="105"/>
      <c r="Y69" s="106"/>
      <c r="Z69" s="106">
        <v>0.015046296296296299</v>
      </c>
      <c r="AA69" s="106"/>
      <c r="AB69" s="106"/>
      <c r="AC69" s="106" t="e">
        <f t="shared" si="33"/>
        <v>#DIV/0!</v>
      </c>
      <c r="AD69" s="107">
        <f t="shared" si="34"/>
        <v>17.142857142857142</v>
      </c>
      <c r="AE69" s="108">
        <f t="shared" si="35"/>
        <v>0.002430555555555555</v>
      </c>
      <c r="AF69" s="106">
        <f t="shared" si="36"/>
        <v>0.0006944444444444437</v>
      </c>
      <c r="AG69" s="106">
        <f t="shared" si="37"/>
        <v>0.006944444444444444</v>
      </c>
      <c r="AH69" s="109">
        <f t="shared" si="38"/>
        <v>0.006944444444444444</v>
      </c>
      <c r="AJ69" s="111">
        <v>0.006944444444444444</v>
      </c>
      <c r="AK69" s="112">
        <v>0.013888888888888888</v>
      </c>
      <c r="AL69" s="113">
        <v>0.020833333333333332</v>
      </c>
      <c r="AO69" s="163"/>
      <c r="AP69" s="114"/>
      <c r="AQ69" s="114"/>
      <c r="AR69" s="115"/>
      <c r="AS69" s="116"/>
      <c r="AT69" s="116"/>
      <c r="AU69" s="116"/>
    </row>
    <row r="70" spans="2:47" s="110" customFormat="1" ht="24.75" customHeight="1" hidden="1">
      <c r="B70" s="91"/>
      <c r="C70" s="92">
        <v>68</v>
      </c>
      <c r="D70" s="92"/>
      <c r="E70" s="93">
        <v>68</v>
      </c>
      <c r="F70" s="93"/>
      <c r="G70" s="94" t="s">
        <v>217</v>
      </c>
      <c r="H70" s="95" t="s">
        <v>218</v>
      </c>
      <c r="I70" s="96" t="s">
        <v>19</v>
      </c>
      <c r="J70" s="97">
        <v>1941</v>
      </c>
      <c r="K70" s="97">
        <v>80</v>
      </c>
      <c r="L70" s="97"/>
      <c r="M70" s="97"/>
      <c r="N70" s="97"/>
      <c r="O70" s="97">
        <v>178</v>
      </c>
      <c r="P70" s="117"/>
      <c r="Q70" s="99" t="str">
        <f t="shared" si="26"/>
        <v>C</v>
      </c>
      <c r="R70" s="100">
        <f t="shared" si="27"/>
        <v>0.00208333</v>
      </c>
      <c r="S70" s="101">
        <f t="shared" si="28"/>
        <v>0</v>
      </c>
      <c r="T70" s="101">
        <f t="shared" si="29"/>
        <v>0.9809</v>
      </c>
      <c r="U70" s="102">
        <f t="shared" si="30"/>
        <v>0</v>
      </c>
      <c r="V70" s="103">
        <f t="shared" si="31"/>
        <v>0.020833333333333332</v>
      </c>
      <c r="W70" s="104">
        <f t="shared" si="32"/>
        <v>0.01875000333333333</v>
      </c>
      <c r="X70" s="105"/>
      <c r="Y70" s="106"/>
      <c r="Z70" s="106">
        <v>0.021655095925925922</v>
      </c>
      <c r="AA70" s="106"/>
      <c r="AB70" s="106"/>
      <c r="AC70" s="106" t="e">
        <f t="shared" si="33"/>
        <v>#DIV/0!</v>
      </c>
      <c r="AD70" s="107">
        <f t="shared" si="34"/>
        <v>13.333333333333334</v>
      </c>
      <c r="AE70" s="108">
        <f t="shared" si="35"/>
        <v>0.0031250005555555553</v>
      </c>
      <c r="AF70" s="106">
        <f t="shared" si="36"/>
        <v>0.0048611144444444445</v>
      </c>
      <c r="AG70" s="106">
        <f t="shared" si="37"/>
        <v>0.006944444444444444</v>
      </c>
      <c r="AH70" s="109">
        <f t="shared" si="38"/>
        <v>0.006944444444444444</v>
      </c>
      <c r="AJ70" s="111">
        <v>0.006944444444444444</v>
      </c>
      <c r="AK70" s="112">
        <v>0.013888888888888888</v>
      </c>
      <c r="AL70" s="113">
        <v>0.020833333333333332</v>
      </c>
      <c r="AO70" s="163"/>
      <c r="AP70" s="114"/>
      <c r="AQ70" s="114"/>
      <c r="AR70" s="115"/>
      <c r="AS70" s="116"/>
      <c r="AT70" s="116"/>
      <c r="AU70" s="116"/>
    </row>
    <row r="71" spans="2:47" s="110" customFormat="1" ht="24.75" customHeight="1" hidden="1">
      <c r="B71" s="91"/>
      <c r="C71" s="92">
        <v>69</v>
      </c>
      <c r="D71" s="92"/>
      <c r="E71" s="93">
        <v>69</v>
      </c>
      <c r="F71" s="93"/>
      <c r="G71" s="94" t="s">
        <v>54</v>
      </c>
      <c r="H71" s="95" t="s">
        <v>110</v>
      </c>
      <c r="I71" s="96" t="s">
        <v>19</v>
      </c>
      <c r="J71" s="97">
        <v>1962</v>
      </c>
      <c r="K71" s="97">
        <v>80</v>
      </c>
      <c r="L71" s="97"/>
      <c r="M71" s="97"/>
      <c r="N71" s="97"/>
      <c r="O71" s="97">
        <v>187</v>
      </c>
      <c r="P71" s="117"/>
      <c r="Q71" s="99" t="str">
        <f t="shared" si="26"/>
        <v>G</v>
      </c>
      <c r="R71" s="100">
        <f t="shared" si="27"/>
        <v>0.00520833</v>
      </c>
      <c r="S71" s="101">
        <f t="shared" si="28"/>
        <v>0</v>
      </c>
      <c r="T71" s="101">
        <f t="shared" si="29"/>
        <v>1.1865</v>
      </c>
      <c r="U71" s="102">
        <f t="shared" si="30"/>
        <v>0</v>
      </c>
      <c r="V71" s="103">
        <f t="shared" si="31"/>
        <v>0.020833333333333332</v>
      </c>
      <c r="W71" s="104">
        <f t="shared" si="32"/>
        <v>0.01562500333333333</v>
      </c>
      <c r="X71" s="105"/>
      <c r="Y71" s="106"/>
      <c r="Z71" s="106">
        <v>0.01598379962962963</v>
      </c>
      <c r="AA71" s="106"/>
      <c r="AB71" s="106"/>
      <c r="AC71" s="106" t="e">
        <f t="shared" si="33"/>
        <v>#DIV/0!</v>
      </c>
      <c r="AD71" s="107">
        <f t="shared" si="34"/>
        <v>16</v>
      </c>
      <c r="AE71" s="108">
        <f t="shared" si="35"/>
        <v>0.002604167222222222</v>
      </c>
      <c r="AF71" s="106">
        <f t="shared" si="36"/>
        <v>0.0017361144444444443</v>
      </c>
      <c r="AG71" s="106">
        <f t="shared" si="37"/>
        <v>0.006944444444444444</v>
      </c>
      <c r="AH71" s="109">
        <f t="shared" si="38"/>
        <v>0.006944444444444444</v>
      </c>
      <c r="AJ71" s="111">
        <v>0.006944444444444444</v>
      </c>
      <c r="AK71" s="112">
        <v>0.013888888888888888</v>
      </c>
      <c r="AL71" s="113">
        <v>0.020833333333333332</v>
      </c>
      <c r="AO71" s="163"/>
      <c r="AP71" s="114"/>
      <c r="AQ71" s="114"/>
      <c r="AR71" s="115"/>
      <c r="AS71" s="116"/>
      <c r="AT71" s="116"/>
      <c r="AU71" s="116"/>
    </row>
    <row r="72" spans="2:47" s="110" customFormat="1" ht="24.75" customHeight="1" hidden="1">
      <c r="B72" s="91"/>
      <c r="C72" s="92">
        <v>70</v>
      </c>
      <c r="D72" s="92"/>
      <c r="E72" s="93">
        <v>70</v>
      </c>
      <c r="F72" s="93"/>
      <c r="G72" s="94" t="s">
        <v>151</v>
      </c>
      <c r="H72" s="95" t="s">
        <v>112</v>
      </c>
      <c r="I72" s="96" t="s">
        <v>19</v>
      </c>
      <c r="J72" s="97">
        <v>1922</v>
      </c>
      <c r="K72" s="97"/>
      <c r="L72" s="97"/>
      <c r="M72" s="97"/>
      <c r="N72" s="97"/>
      <c r="O72" s="97"/>
      <c r="P72" s="117"/>
      <c r="Q72" s="99" t="str">
        <f t="shared" si="26"/>
        <v>A</v>
      </c>
      <c r="R72" s="100">
        <f t="shared" si="27"/>
        <v>0</v>
      </c>
      <c r="S72" s="101">
        <f t="shared" si="28"/>
        <v>0</v>
      </c>
      <c r="T72" s="101">
        <f t="shared" si="29"/>
        <v>0.8781</v>
      </c>
      <c r="U72" s="102">
        <f t="shared" si="30"/>
        <v>0</v>
      </c>
      <c r="V72" s="103">
        <f t="shared" si="31"/>
        <v>0.020833333333333332</v>
      </c>
      <c r="W72" s="104">
        <f t="shared" si="32"/>
        <v>0.020833333333333332</v>
      </c>
      <c r="X72" s="105"/>
      <c r="Y72" s="106"/>
      <c r="Z72" s="106"/>
      <c r="AA72" s="106"/>
      <c r="AB72" s="106"/>
      <c r="AC72" s="106" t="e">
        <f t="shared" si="33"/>
        <v>#DIV/0!</v>
      </c>
      <c r="AD72" s="107">
        <f t="shared" si="34"/>
        <v>12</v>
      </c>
      <c r="AE72" s="108">
        <f t="shared" si="35"/>
        <v>0.003472222222222222</v>
      </c>
      <c r="AF72" s="106">
        <f t="shared" si="36"/>
        <v>0.006944444444444444</v>
      </c>
      <c r="AG72" s="106">
        <f t="shared" si="37"/>
        <v>0.006944444444444444</v>
      </c>
      <c r="AH72" s="109">
        <f t="shared" si="38"/>
        <v>0.006944444444444444</v>
      </c>
      <c r="AJ72" s="111">
        <v>0.006944444444444444</v>
      </c>
      <c r="AK72" s="112">
        <v>0.013888888888888888</v>
      </c>
      <c r="AL72" s="113">
        <v>0.020833333333333332</v>
      </c>
      <c r="AO72" s="163"/>
      <c r="AP72" s="114"/>
      <c r="AQ72" s="114"/>
      <c r="AR72" s="115"/>
      <c r="AS72" s="116"/>
      <c r="AT72" s="116"/>
      <c r="AU72" s="116"/>
    </row>
    <row r="73" spans="2:47" s="110" customFormat="1" ht="24.75" customHeight="1" hidden="1">
      <c r="B73" s="91"/>
      <c r="C73" s="92">
        <v>71</v>
      </c>
      <c r="D73" s="92"/>
      <c r="E73" s="93">
        <v>71</v>
      </c>
      <c r="F73" s="93"/>
      <c r="G73" s="94" t="s">
        <v>111</v>
      </c>
      <c r="H73" s="95" t="s">
        <v>112</v>
      </c>
      <c r="I73" s="96" t="s">
        <v>19</v>
      </c>
      <c r="J73" s="97">
        <v>1926</v>
      </c>
      <c r="K73" s="97">
        <v>72</v>
      </c>
      <c r="L73" s="97"/>
      <c r="M73" s="97"/>
      <c r="N73" s="97"/>
      <c r="O73" s="97">
        <v>174</v>
      </c>
      <c r="P73" s="117"/>
      <c r="Q73" s="99" t="str">
        <f t="shared" si="26"/>
        <v>A</v>
      </c>
      <c r="R73" s="100">
        <f t="shared" si="27"/>
        <v>0</v>
      </c>
      <c r="S73" s="101">
        <f t="shared" si="28"/>
        <v>0</v>
      </c>
      <c r="T73" s="101">
        <f t="shared" si="29"/>
        <v>0.8781</v>
      </c>
      <c r="U73" s="102">
        <f t="shared" si="30"/>
        <v>0</v>
      </c>
      <c r="V73" s="103">
        <f t="shared" si="31"/>
        <v>0.020833333333333332</v>
      </c>
      <c r="W73" s="104">
        <f t="shared" si="32"/>
        <v>0.020833333333333332</v>
      </c>
      <c r="X73" s="105"/>
      <c r="Y73" s="106"/>
      <c r="Z73" s="119"/>
      <c r="AA73" s="119"/>
      <c r="AB73" s="119"/>
      <c r="AC73" s="106" t="e">
        <f t="shared" si="33"/>
        <v>#DIV/0!</v>
      </c>
      <c r="AD73" s="107">
        <f t="shared" si="34"/>
        <v>12</v>
      </c>
      <c r="AE73" s="108">
        <f t="shared" si="35"/>
        <v>0.003472222222222222</v>
      </c>
      <c r="AF73" s="106">
        <f t="shared" si="36"/>
        <v>0.006944444444444444</v>
      </c>
      <c r="AG73" s="106">
        <f t="shared" si="37"/>
        <v>0.006944444444444444</v>
      </c>
      <c r="AH73" s="109">
        <f t="shared" si="38"/>
        <v>0.006944444444444444</v>
      </c>
      <c r="AJ73" s="111">
        <v>0.006944444444444444</v>
      </c>
      <c r="AK73" s="112">
        <v>0.013888888888888888</v>
      </c>
      <c r="AL73" s="113">
        <v>0.020833333333333332</v>
      </c>
      <c r="AO73" s="163"/>
      <c r="AP73" s="114"/>
      <c r="AQ73" s="114"/>
      <c r="AR73" s="115"/>
      <c r="AS73" s="116"/>
      <c r="AT73" s="116"/>
      <c r="AU73" s="116"/>
    </row>
    <row r="74" spans="2:47" s="110" customFormat="1" ht="24.75" customHeight="1" hidden="1">
      <c r="B74" s="91"/>
      <c r="C74" s="92">
        <v>72</v>
      </c>
      <c r="D74" s="92"/>
      <c r="E74" s="93">
        <v>72</v>
      </c>
      <c r="F74" s="93"/>
      <c r="G74" s="94" t="s">
        <v>85</v>
      </c>
      <c r="H74" s="95" t="s">
        <v>211</v>
      </c>
      <c r="I74" s="96" t="s">
        <v>19</v>
      </c>
      <c r="J74" s="97">
        <v>1962</v>
      </c>
      <c r="K74" s="97">
        <v>65</v>
      </c>
      <c r="L74" s="97">
        <v>65</v>
      </c>
      <c r="M74" s="97">
        <v>65</v>
      </c>
      <c r="N74" s="97"/>
      <c r="O74" s="97">
        <v>170</v>
      </c>
      <c r="P74" s="117"/>
      <c r="Q74" s="99" t="str">
        <f t="shared" si="26"/>
        <v>G</v>
      </c>
      <c r="R74" s="100">
        <f t="shared" si="27"/>
        <v>0.00520833</v>
      </c>
      <c r="S74" s="101">
        <f t="shared" si="28"/>
        <v>0</v>
      </c>
      <c r="T74" s="101">
        <f t="shared" si="29"/>
        <v>1.1865</v>
      </c>
      <c r="U74" s="102">
        <f t="shared" si="30"/>
        <v>0</v>
      </c>
      <c r="V74" s="103">
        <f t="shared" si="31"/>
        <v>0.020833333333333332</v>
      </c>
      <c r="W74" s="104">
        <f t="shared" si="32"/>
        <v>0.01562500333333333</v>
      </c>
      <c r="X74" s="105">
        <v>0.01894676259259259</v>
      </c>
      <c r="Y74" s="106">
        <v>0.018449077407407408</v>
      </c>
      <c r="Z74" s="106">
        <v>0.018506947777777775</v>
      </c>
      <c r="AA74" s="106"/>
      <c r="AB74" s="106"/>
      <c r="AC74" s="106" t="e">
        <f t="shared" si="33"/>
        <v>#DIV/0!</v>
      </c>
      <c r="AD74" s="107">
        <f t="shared" si="34"/>
        <v>16</v>
      </c>
      <c r="AE74" s="108">
        <f t="shared" si="35"/>
        <v>0.002604167222222222</v>
      </c>
      <c r="AF74" s="106">
        <f t="shared" si="36"/>
        <v>0.0017361144444444443</v>
      </c>
      <c r="AG74" s="106">
        <f t="shared" si="37"/>
        <v>0.006944444444444444</v>
      </c>
      <c r="AH74" s="109">
        <f t="shared" si="38"/>
        <v>0.006944444444444444</v>
      </c>
      <c r="AJ74" s="111">
        <v>0.006944444444444444</v>
      </c>
      <c r="AK74" s="112">
        <v>0.013888888888888888</v>
      </c>
      <c r="AL74" s="113">
        <v>0.020833333333333332</v>
      </c>
      <c r="AO74" s="163"/>
      <c r="AP74" s="114"/>
      <c r="AQ74" s="114"/>
      <c r="AR74" s="115"/>
      <c r="AS74" s="116"/>
      <c r="AT74" s="116"/>
      <c r="AU74" s="116"/>
    </row>
    <row r="75" spans="2:47" s="110" customFormat="1" ht="24.75" customHeight="1" hidden="1">
      <c r="B75" s="91"/>
      <c r="C75" s="92">
        <v>73</v>
      </c>
      <c r="D75" s="92"/>
      <c r="E75" s="93">
        <v>73</v>
      </c>
      <c r="F75" s="93"/>
      <c r="G75" s="120" t="s">
        <v>275</v>
      </c>
      <c r="H75" s="121" t="s">
        <v>276</v>
      </c>
      <c r="I75" s="122" t="s">
        <v>73</v>
      </c>
      <c r="J75" s="123">
        <v>1979</v>
      </c>
      <c r="K75" s="123"/>
      <c r="L75" s="123">
        <v>60</v>
      </c>
      <c r="M75" s="123"/>
      <c r="N75" s="123"/>
      <c r="O75" s="123">
        <v>178</v>
      </c>
      <c r="P75" s="117"/>
      <c r="Q75" s="99" t="str">
        <f t="shared" si="26"/>
        <v>F</v>
      </c>
      <c r="R75" s="100">
        <f t="shared" si="27"/>
        <v>0.0041666</v>
      </c>
      <c r="S75" s="101">
        <f t="shared" si="28"/>
        <v>0</v>
      </c>
      <c r="T75" s="101">
        <f t="shared" si="29"/>
        <v>0.6645923076923076</v>
      </c>
      <c r="U75" s="102">
        <f t="shared" si="30"/>
        <v>0</v>
      </c>
      <c r="V75" s="103">
        <f t="shared" si="31"/>
        <v>0.03125</v>
      </c>
      <c r="W75" s="104">
        <f t="shared" si="32"/>
        <v>0.0270834</v>
      </c>
      <c r="X75" s="105"/>
      <c r="Y75" s="106">
        <v>0.021828770370370367</v>
      </c>
      <c r="Z75" s="106"/>
      <c r="AA75" s="106"/>
      <c r="AB75" s="106"/>
      <c r="AC75" s="106" t="e">
        <f t="shared" si="33"/>
        <v>#DIV/0!</v>
      </c>
      <c r="AD75" s="107">
        <f t="shared" si="34"/>
        <v>9.23076923076923</v>
      </c>
      <c r="AE75" s="108">
        <f t="shared" si="35"/>
        <v>0.0045139</v>
      </c>
      <c r="AF75" s="106">
        <f t="shared" si="36"/>
        <v>0.006250066666666666</v>
      </c>
      <c r="AG75" s="106">
        <f t="shared" si="37"/>
        <v>0.010416666666666666</v>
      </c>
      <c r="AH75" s="109">
        <f t="shared" si="38"/>
        <v>0.010416666666666668</v>
      </c>
      <c r="AJ75" s="135">
        <v>0.010416666666666666</v>
      </c>
      <c r="AK75" s="136">
        <v>0.020833333333333332</v>
      </c>
      <c r="AL75" s="137">
        <v>0.03125</v>
      </c>
      <c r="AO75" s="163"/>
      <c r="AP75" s="114"/>
      <c r="AQ75" s="114"/>
      <c r="AR75" s="115"/>
      <c r="AS75" s="116"/>
      <c r="AT75" s="116"/>
      <c r="AU75" s="116"/>
    </row>
    <row r="76" spans="2:47" s="110" customFormat="1" ht="24.75" customHeight="1" hidden="1">
      <c r="B76" s="91"/>
      <c r="C76" s="92">
        <v>74</v>
      </c>
      <c r="D76" s="92"/>
      <c r="E76" s="93">
        <v>74</v>
      </c>
      <c r="F76" s="93"/>
      <c r="G76" s="94" t="s">
        <v>225</v>
      </c>
      <c r="H76" s="95" t="s">
        <v>226</v>
      </c>
      <c r="I76" s="96" t="s">
        <v>19</v>
      </c>
      <c r="J76" s="97">
        <v>1992</v>
      </c>
      <c r="K76" s="97">
        <v>70</v>
      </c>
      <c r="L76" s="97">
        <v>74</v>
      </c>
      <c r="M76" s="97"/>
      <c r="N76" s="97"/>
      <c r="O76" s="97">
        <v>187</v>
      </c>
      <c r="P76" s="117"/>
      <c r="Q76" s="99" t="str">
        <f t="shared" si="26"/>
        <v>J</v>
      </c>
      <c r="R76" s="100">
        <f t="shared" si="27"/>
        <v>0.00625</v>
      </c>
      <c r="S76" s="101">
        <f t="shared" si="28"/>
        <v>0</v>
      </c>
      <c r="T76" s="101">
        <f t="shared" si="29"/>
        <v>1.2746142857142857</v>
      </c>
      <c r="U76" s="102">
        <f t="shared" si="30"/>
        <v>0</v>
      </c>
      <c r="V76" s="103">
        <f t="shared" si="31"/>
        <v>0.020833333333333332</v>
      </c>
      <c r="W76" s="104">
        <f t="shared" si="32"/>
        <v>0.014583333333333332</v>
      </c>
      <c r="X76" s="105"/>
      <c r="Y76" s="106">
        <v>0.015983796296296295</v>
      </c>
      <c r="Z76" s="106">
        <v>0.017962962962962965</v>
      </c>
      <c r="AA76" s="106"/>
      <c r="AB76" s="106"/>
      <c r="AC76" s="106" t="e">
        <f t="shared" si="33"/>
        <v>#DIV/0!</v>
      </c>
      <c r="AD76" s="107">
        <f t="shared" si="34"/>
        <v>17.142857142857142</v>
      </c>
      <c r="AE76" s="108">
        <f t="shared" si="35"/>
        <v>0.002430555555555555</v>
      </c>
      <c r="AF76" s="106">
        <f t="shared" si="36"/>
        <v>0.0006944444444444437</v>
      </c>
      <c r="AG76" s="106">
        <f t="shared" si="37"/>
        <v>0.006944444444444444</v>
      </c>
      <c r="AH76" s="109">
        <f t="shared" si="38"/>
        <v>0.006944444444444444</v>
      </c>
      <c r="AJ76" s="111">
        <v>0.006944444444444444</v>
      </c>
      <c r="AK76" s="112">
        <v>0.013888888888888888</v>
      </c>
      <c r="AL76" s="113">
        <v>0.020833333333333332</v>
      </c>
      <c r="AO76" s="163"/>
      <c r="AP76" s="114"/>
      <c r="AQ76" s="114"/>
      <c r="AR76" s="115"/>
      <c r="AS76" s="116"/>
      <c r="AT76" s="116"/>
      <c r="AU76" s="116"/>
    </row>
    <row r="77" spans="2:41" s="110" customFormat="1" ht="24.75" customHeight="1" hidden="1">
      <c r="B77" s="91"/>
      <c r="C77" s="92">
        <v>75</v>
      </c>
      <c r="D77" s="92"/>
      <c r="E77" s="93">
        <v>75</v>
      </c>
      <c r="F77" s="93"/>
      <c r="G77" s="94" t="s">
        <v>53</v>
      </c>
      <c r="H77" s="95" t="s">
        <v>100</v>
      </c>
      <c r="I77" s="96" t="s">
        <v>19</v>
      </c>
      <c r="J77" s="97">
        <v>1985</v>
      </c>
      <c r="K77" s="97">
        <v>66</v>
      </c>
      <c r="L77" s="97">
        <v>68</v>
      </c>
      <c r="M77" s="97"/>
      <c r="N77" s="97"/>
      <c r="O77" s="97">
        <v>182</v>
      </c>
      <c r="P77" s="117"/>
      <c r="Q77" s="99" t="str">
        <f t="shared" si="26"/>
        <v>J</v>
      </c>
      <c r="R77" s="100">
        <f t="shared" si="27"/>
        <v>0.00625</v>
      </c>
      <c r="S77" s="101">
        <f t="shared" si="28"/>
        <v>0</v>
      </c>
      <c r="T77" s="101">
        <f t="shared" si="29"/>
        <v>1.2746142857142857</v>
      </c>
      <c r="U77" s="102">
        <f t="shared" si="30"/>
        <v>0</v>
      </c>
      <c r="V77" s="103">
        <f t="shared" si="31"/>
        <v>0.020833333333333332</v>
      </c>
      <c r="W77" s="104">
        <f t="shared" si="32"/>
        <v>0.014583333333333332</v>
      </c>
      <c r="X77" s="105"/>
      <c r="Y77" s="106">
        <v>0.015925925925925927</v>
      </c>
      <c r="Z77" s="119"/>
      <c r="AA77" s="119"/>
      <c r="AB77" s="106">
        <v>0.01625</v>
      </c>
      <c r="AC77" s="106" t="e">
        <f t="shared" si="33"/>
        <v>#DIV/0!</v>
      </c>
      <c r="AD77" s="107">
        <f t="shared" si="34"/>
        <v>17.142857142857142</v>
      </c>
      <c r="AE77" s="108">
        <f t="shared" si="35"/>
        <v>0.002430555555555555</v>
      </c>
      <c r="AF77" s="106">
        <f t="shared" si="36"/>
        <v>0.0006944444444444437</v>
      </c>
      <c r="AG77" s="106">
        <f t="shared" si="37"/>
        <v>0.006944444444444444</v>
      </c>
      <c r="AH77" s="109">
        <f t="shared" si="38"/>
        <v>0.006944444444444444</v>
      </c>
      <c r="AJ77" s="111">
        <v>0.006944444444444444</v>
      </c>
      <c r="AK77" s="112">
        <v>0.013888888888888888</v>
      </c>
      <c r="AL77" s="113">
        <v>0.020833333333333332</v>
      </c>
      <c r="AO77" s="163"/>
    </row>
    <row r="78" spans="2:47" s="110" customFormat="1" ht="24.75" customHeight="1" hidden="1">
      <c r="B78" s="91"/>
      <c r="C78" s="92">
        <v>76</v>
      </c>
      <c r="D78" s="92"/>
      <c r="E78" s="93">
        <v>76</v>
      </c>
      <c r="F78" s="93"/>
      <c r="G78" s="94" t="s">
        <v>113</v>
      </c>
      <c r="H78" s="95" t="s">
        <v>114</v>
      </c>
      <c r="I78" s="96" t="s">
        <v>19</v>
      </c>
      <c r="J78" s="97">
        <v>1963</v>
      </c>
      <c r="K78" s="97">
        <v>70</v>
      </c>
      <c r="L78" s="97"/>
      <c r="M78" s="97"/>
      <c r="N78" s="97"/>
      <c r="O78" s="97">
        <v>175</v>
      </c>
      <c r="P78" s="117"/>
      <c r="Q78" s="99" t="str">
        <f t="shared" si="26"/>
        <v>G</v>
      </c>
      <c r="R78" s="100">
        <f t="shared" si="27"/>
        <v>0.00520833</v>
      </c>
      <c r="S78" s="101">
        <f t="shared" si="28"/>
        <v>0</v>
      </c>
      <c r="T78" s="101">
        <f t="shared" si="29"/>
        <v>1.1865</v>
      </c>
      <c r="U78" s="102">
        <f t="shared" si="30"/>
        <v>0</v>
      </c>
      <c r="V78" s="103">
        <f t="shared" si="31"/>
        <v>0.020833333333333332</v>
      </c>
      <c r="W78" s="104">
        <f t="shared" si="32"/>
        <v>0.01562500333333333</v>
      </c>
      <c r="X78" s="105"/>
      <c r="Y78" s="106"/>
      <c r="Z78" s="119"/>
      <c r="AA78" s="119"/>
      <c r="AB78" s="119"/>
      <c r="AC78" s="106" t="e">
        <f t="shared" si="33"/>
        <v>#DIV/0!</v>
      </c>
      <c r="AD78" s="107">
        <f t="shared" si="34"/>
        <v>16</v>
      </c>
      <c r="AE78" s="108">
        <f t="shared" si="35"/>
        <v>0.002604167222222222</v>
      </c>
      <c r="AF78" s="106">
        <f t="shared" si="36"/>
        <v>0.0017361144444444443</v>
      </c>
      <c r="AG78" s="106">
        <f t="shared" si="37"/>
        <v>0.006944444444444444</v>
      </c>
      <c r="AH78" s="109">
        <f t="shared" si="38"/>
        <v>0.006944444444444444</v>
      </c>
      <c r="AJ78" s="111">
        <v>0.006944444444444444</v>
      </c>
      <c r="AK78" s="112">
        <v>0.013888888888888888</v>
      </c>
      <c r="AL78" s="113">
        <v>0.020833333333333332</v>
      </c>
      <c r="AO78" s="163"/>
      <c r="AP78" s="114"/>
      <c r="AQ78" s="114"/>
      <c r="AR78" s="115"/>
      <c r="AS78" s="116"/>
      <c r="AT78" s="116"/>
      <c r="AU78" s="116"/>
    </row>
    <row r="79" spans="2:47" s="110" customFormat="1" ht="24.75" customHeight="1" hidden="1">
      <c r="B79" s="91"/>
      <c r="C79" s="92">
        <v>77</v>
      </c>
      <c r="D79" s="92"/>
      <c r="E79" s="93">
        <v>77</v>
      </c>
      <c r="F79" s="93"/>
      <c r="G79" s="94" t="s">
        <v>74</v>
      </c>
      <c r="H79" s="95" t="s">
        <v>75</v>
      </c>
      <c r="I79" s="96" t="s">
        <v>19</v>
      </c>
      <c r="J79" s="97">
        <v>1958</v>
      </c>
      <c r="K79" s="97">
        <v>64</v>
      </c>
      <c r="L79" s="97">
        <v>62</v>
      </c>
      <c r="M79" s="97">
        <v>63</v>
      </c>
      <c r="N79" s="97"/>
      <c r="O79" s="97">
        <v>176</v>
      </c>
      <c r="P79" s="117"/>
      <c r="Q79" s="99" t="str">
        <f t="shared" si="26"/>
        <v>E</v>
      </c>
      <c r="R79" s="100">
        <f t="shared" si="27"/>
        <v>0.003819444</v>
      </c>
      <c r="S79" s="101">
        <f t="shared" si="28"/>
        <v>0</v>
      </c>
      <c r="T79" s="101">
        <f t="shared" si="29"/>
        <v>1.0857979591836735</v>
      </c>
      <c r="U79" s="102">
        <f t="shared" si="30"/>
        <v>0</v>
      </c>
      <c r="V79" s="103">
        <f t="shared" si="31"/>
        <v>0.02083333333333333</v>
      </c>
      <c r="W79" s="104">
        <f t="shared" si="32"/>
        <v>0.01701388933333333</v>
      </c>
      <c r="X79" s="105">
        <v>0.016620370814814815</v>
      </c>
      <c r="Y79" s="106">
        <v>0.016226852296296293</v>
      </c>
      <c r="Z79" s="119"/>
      <c r="AA79" s="106">
        <v>0.015937503333333332</v>
      </c>
      <c r="AB79" s="106">
        <v>0.017465281111111113</v>
      </c>
      <c r="AC79" s="106" t="e">
        <f t="shared" si="33"/>
        <v>#DIV/0!</v>
      </c>
      <c r="AD79" s="107">
        <f t="shared" si="34"/>
        <v>14.693877551020408</v>
      </c>
      <c r="AE79" s="108">
        <f t="shared" si="35"/>
        <v>0.0028356482222222216</v>
      </c>
      <c r="AF79" s="106">
        <f t="shared" si="36"/>
        <v>0.003125000444444444</v>
      </c>
      <c r="AG79" s="106">
        <f t="shared" si="37"/>
        <v>0.006944444444444444</v>
      </c>
      <c r="AH79" s="109">
        <f t="shared" si="38"/>
        <v>0.006944444444444444</v>
      </c>
      <c r="AJ79" s="111">
        <v>0.006944444444444444</v>
      </c>
      <c r="AK79" s="112">
        <v>0.013888888888888888</v>
      </c>
      <c r="AL79" s="113">
        <v>0.020833333333333332</v>
      </c>
      <c r="AP79" s="114"/>
      <c r="AQ79" s="114"/>
      <c r="AR79" s="115"/>
      <c r="AS79" s="116"/>
      <c r="AT79" s="116"/>
      <c r="AU79" s="116"/>
    </row>
    <row r="80" spans="2:47" s="110" customFormat="1" ht="24.75" customHeight="1" hidden="1">
      <c r="B80" s="91"/>
      <c r="C80" s="92">
        <v>78</v>
      </c>
      <c r="D80" s="92"/>
      <c r="E80" s="93">
        <v>78</v>
      </c>
      <c r="F80" s="93"/>
      <c r="G80" s="94" t="s">
        <v>72</v>
      </c>
      <c r="H80" s="95" t="s">
        <v>90</v>
      </c>
      <c r="I80" s="96" t="s">
        <v>19</v>
      </c>
      <c r="J80" s="97">
        <v>1941</v>
      </c>
      <c r="K80" s="97">
        <v>85</v>
      </c>
      <c r="L80" s="97">
        <v>85</v>
      </c>
      <c r="M80" s="97">
        <v>89</v>
      </c>
      <c r="N80" s="97"/>
      <c r="O80" s="97">
        <v>180</v>
      </c>
      <c r="P80" s="117"/>
      <c r="Q80" s="99" t="str">
        <f t="shared" si="26"/>
        <v>C</v>
      </c>
      <c r="R80" s="100">
        <f t="shared" si="27"/>
        <v>0.00208333</v>
      </c>
      <c r="S80" s="101">
        <f t="shared" si="28"/>
        <v>0</v>
      </c>
      <c r="T80" s="101">
        <f t="shared" si="29"/>
        <v>0.9809</v>
      </c>
      <c r="U80" s="102">
        <f t="shared" si="30"/>
        <v>0</v>
      </c>
      <c r="V80" s="103">
        <f t="shared" si="31"/>
        <v>0.020833333333333332</v>
      </c>
      <c r="W80" s="104">
        <f t="shared" si="32"/>
        <v>0.01875000333333333</v>
      </c>
      <c r="X80" s="105"/>
      <c r="Y80" s="106">
        <v>0.021122688518518513</v>
      </c>
      <c r="Z80" s="106">
        <v>0.02152778111111111</v>
      </c>
      <c r="AA80" s="106">
        <v>0.022800929259259257</v>
      </c>
      <c r="AB80" s="106">
        <v>0.022465281111111114</v>
      </c>
      <c r="AC80" s="106" t="e">
        <f t="shared" si="33"/>
        <v>#DIV/0!</v>
      </c>
      <c r="AD80" s="107">
        <f t="shared" si="34"/>
        <v>13.333333333333334</v>
      </c>
      <c r="AE80" s="108">
        <f t="shared" si="35"/>
        <v>0.0031250005555555553</v>
      </c>
      <c r="AF80" s="106">
        <f t="shared" si="36"/>
        <v>0.0048611144444444445</v>
      </c>
      <c r="AG80" s="106">
        <f t="shared" si="37"/>
        <v>0.006944444444444444</v>
      </c>
      <c r="AH80" s="109">
        <f t="shared" si="38"/>
        <v>0.006944444444444444</v>
      </c>
      <c r="AJ80" s="111">
        <v>0.006944444444444444</v>
      </c>
      <c r="AK80" s="112">
        <v>0.013888888888888888</v>
      </c>
      <c r="AL80" s="113">
        <v>0.020833333333333332</v>
      </c>
      <c r="AP80" s="114"/>
      <c r="AQ80" s="114"/>
      <c r="AR80" s="115"/>
      <c r="AS80" s="116"/>
      <c r="AT80" s="116"/>
      <c r="AU80" s="116"/>
    </row>
    <row r="81" spans="2:47" s="110" customFormat="1" ht="24.75" customHeight="1" hidden="1">
      <c r="B81" s="91"/>
      <c r="C81" s="92">
        <v>79</v>
      </c>
      <c r="D81" s="92"/>
      <c r="E81" s="93">
        <v>79</v>
      </c>
      <c r="F81" s="93"/>
      <c r="G81" s="120" t="s">
        <v>273</v>
      </c>
      <c r="H81" s="121" t="s">
        <v>274</v>
      </c>
      <c r="I81" s="122" t="s">
        <v>73</v>
      </c>
      <c r="J81" s="123">
        <v>1986</v>
      </c>
      <c r="K81" s="123"/>
      <c r="L81" s="123">
        <v>64</v>
      </c>
      <c r="M81" s="123"/>
      <c r="N81" s="123"/>
      <c r="O81" s="123">
        <v>172</v>
      </c>
      <c r="P81" s="117"/>
      <c r="Q81" s="99" t="str">
        <f t="shared" si="26"/>
        <v>F</v>
      </c>
      <c r="R81" s="100">
        <f t="shared" si="27"/>
        <v>0.0041666</v>
      </c>
      <c r="S81" s="101">
        <f t="shared" si="28"/>
        <v>0</v>
      </c>
      <c r="T81" s="101">
        <f t="shared" si="29"/>
        <v>0.6645923076923076</v>
      </c>
      <c r="U81" s="102">
        <f t="shared" si="30"/>
        <v>0</v>
      </c>
      <c r="V81" s="103">
        <f t="shared" si="31"/>
        <v>0.03125</v>
      </c>
      <c r="W81" s="104">
        <f t="shared" si="32"/>
        <v>0.0270834</v>
      </c>
      <c r="X81" s="105"/>
      <c r="Y81" s="106">
        <v>0.0195834</v>
      </c>
      <c r="Z81" s="106"/>
      <c r="AA81" s="106"/>
      <c r="AB81" s="106"/>
      <c r="AC81" s="106" t="e">
        <f t="shared" si="33"/>
        <v>#DIV/0!</v>
      </c>
      <c r="AD81" s="107">
        <f t="shared" si="34"/>
        <v>9.23076923076923</v>
      </c>
      <c r="AE81" s="108">
        <f t="shared" si="35"/>
        <v>0.0045139</v>
      </c>
      <c r="AF81" s="106">
        <f t="shared" si="36"/>
        <v>0.006250066666666666</v>
      </c>
      <c r="AG81" s="106">
        <f t="shared" si="37"/>
        <v>0.010416666666666666</v>
      </c>
      <c r="AH81" s="109">
        <f t="shared" si="38"/>
        <v>0.010416666666666668</v>
      </c>
      <c r="AJ81" s="135">
        <v>0.010416666666666666</v>
      </c>
      <c r="AK81" s="136">
        <v>0.020833333333333332</v>
      </c>
      <c r="AL81" s="137">
        <v>0.03125</v>
      </c>
      <c r="AP81" s="114"/>
      <c r="AQ81" s="114"/>
      <c r="AR81" s="115"/>
      <c r="AS81" s="116"/>
      <c r="AT81" s="116"/>
      <c r="AU81" s="116"/>
    </row>
    <row r="82" spans="2:47" s="110" customFormat="1" ht="24.75" customHeight="1" hidden="1">
      <c r="B82" s="91"/>
      <c r="C82" s="92">
        <v>80</v>
      </c>
      <c r="D82" s="92"/>
      <c r="E82" s="93">
        <v>80</v>
      </c>
      <c r="F82" s="93"/>
      <c r="G82" s="94" t="s">
        <v>165</v>
      </c>
      <c r="H82" s="95" t="s">
        <v>296</v>
      </c>
      <c r="I82" s="96" t="s">
        <v>19</v>
      </c>
      <c r="J82" s="97">
        <v>1950</v>
      </c>
      <c r="K82" s="97"/>
      <c r="L82" s="97"/>
      <c r="M82" s="97">
        <v>81</v>
      </c>
      <c r="N82" s="97"/>
      <c r="O82" s="97">
        <v>170</v>
      </c>
      <c r="P82" s="117"/>
      <c r="Q82" s="99" t="str">
        <f t="shared" si="26"/>
        <v>C</v>
      </c>
      <c r="R82" s="100">
        <f t="shared" si="27"/>
        <v>0.00208333</v>
      </c>
      <c r="S82" s="101">
        <f t="shared" si="28"/>
        <v>0</v>
      </c>
      <c r="T82" s="101">
        <f t="shared" si="29"/>
        <v>0.9809</v>
      </c>
      <c r="U82" s="102">
        <f t="shared" si="30"/>
        <v>0</v>
      </c>
      <c r="V82" s="103">
        <f t="shared" si="31"/>
        <v>0.020833333333333332</v>
      </c>
      <c r="W82" s="104">
        <f t="shared" si="32"/>
        <v>0.01875000333333333</v>
      </c>
      <c r="X82" s="105">
        <v>0.01927083377777778</v>
      </c>
      <c r="Y82" s="106"/>
      <c r="Z82" s="106"/>
      <c r="AA82" s="106"/>
      <c r="AB82" s="106"/>
      <c r="AC82" s="106" t="e">
        <f t="shared" si="33"/>
        <v>#DIV/0!</v>
      </c>
      <c r="AD82" s="107">
        <f t="shared" si="34"/>
        <v>13.333333333333334</v>
      </c>
      <c r="AE82" s="108">
        <f t="shared" si="35"/>
        <v>0.0031250005555555553</v>
      </c>
      <c r="AF82" s="106">
        <f t="shared" si="36"/>
        <v>0.0048611144444444445</v>
      </c>
      <c r="AG82" s="106">
        <f t="shared" si="37"/>
        <v>0.006944444444444444</v>
      </c>
      <c r="AH82" s="109">
        <f t="shared" si="38"/>
        <v>0.006944444444444444</v>
      </c>
      <c r="AJ82" s="111">
        <v>0.006944444444444444</v>
      </c>
      <c r="AK82" s="112">
        <v>0.013888888888888888</v>
      </c>
      <c r="AL82" s="113">
        <v>0.020833333333333332</v>
      </c>
      <c r="AP82" s="114"/>
      <c r="AQ82" s="114"/>
      <c r="AR82" s="115"/>
      <c r="AS82" s="116"/>
      <c r="AT82" s="116"/>
      <c r="AU82" s="116"/>
    </row>
    <row r="83" spans="2:47" s="110" customFormat="1" ht="24.75" customHeight="1" hidden="1">
      <c r="B83" s="91"/>
      <c r="C83" s="92">
        <v>81</v>
      </c>
      <c r="D83" s="92"/>
      <c r="E83" s="93">
        <v>81</v>
      </c>
      <c r="F83" s="93"/>
      <c r="G83" s="94" t="s">
        <v>37</v>
      </c>
      <c r="H83" s="95" t="s">
        <v>267</v>
      </c>
      <c r="I83" s="96" t="s">
        <v>19</v>
      </c>
      <c r="J83" s="97">
        <v>1972</v>
      </c>
      <c r="K83" s="97"/>
      <c r="L83" s="97">
        <v>93</v>
      </c>
      <c r="M83" s="97"/>
      <c r="N83" s="97"/>
      <c r="O83" s="97">
        <v>188</v>
      </c>
      <c r="P83" s="117"/>
      <c r="Q83" s="99" t="str">
        <f t="shared" si="26"/>
        <v>H</v>
      </c>
      <c r="R83" s="100">
        <f t="shared" si="27"/>
        <v>0.005555</v>
      </c>
      <c r="S83" s="101">
        <f t="shared" si="28"/>
        <v>0</v>
      </c>
      <c r="T83" s="101">
        <f t="shared" si="29"/>
        <v>1.2145363636363637</v>
      </c>
      <c r="U83" s="102">
        <f t="shared" si="30"/>
        <v>0</v>
      </c>
      <c r="V83" s="103">
        <f t="shared" si="31"/>
        <v>0.020833333333333332</v>
      </c>
      <c r="W83" s="104">
        <f t="shared" si="32"/>
        <v>0.015278333333333331</v>
      </c>
      <c r="X83" s="105"/>
      <c r="Y83" s="106">
        <v>0.021528333333333333</v>
      </c>
      <c r="Z83" s="106"/>
      <c r="AA83" s="106"/>
      <c r="AB83" s="106"/>
      <c r="AC83" s="106" t="e">
        <f t="shared" si="33"/>
        <v>#DIV/0!</v>
      </c>
      <c r="AD83" s="107">
        <f t="shared" si="34"/>
        <v>16.363636363636363</v>
      </c>
      <c r="AE83" s="108">
        <f t="shared" si="35"/>
        <v>0.0025463888888888884</v>
      </c>
      <c r="AF83" s="106">
        <f t="shared" si="36"/>
        <v>0.001389444444444444</v>
      </c>
      <c r="AG83" s="106">
        <f t="shared" si="37"/>
        <v>0.006944444444444444</v>
      </c>
      <c r="AH83" s="109">
        <f t="shared" si="38"/>
        <v>0.006944444444444444</v>
      </c>
      <c r="AJ83" s="111">
        <v>0.006944444444444444</v>
      </c>
      <c r="AK83" s="112">
        <v>0.013888888888888888</v>
      </c>
      <c r="AL83" s="113">
        <v>0.020833333333333332</v>
      </c>
      <c r="AP83" s="114"/>
      <c r="AQ83" s="114"/>
      <c r="AR83" s="115"/>
      <c r="AS83" s="116"/>
      <c r="AT83" s="116"/>
      <c r="AU83" s="116"/>
    </row>
    <row r="84" spans="2:47" s="110" customFormat="1" ht="24.75" customHeight="1" hidden="1">
      <c r="B84" s="91"/>
      <c r="C84" s="92">
        <v>82</v>
      </c>
      <c r="D84" s="92"/>
      <c r="E84" s="93">
        <v>82</v>
      </c>
      <c r="F84" s="93"/>
      <c r="G84" s="120" t="s">
        <v>105</v>
      </c>
      <c r="H84" s="121" t="s">
        <v>313</v>
      </c>
      <c r="I84" s="122" t="s">
        <v>73</v>
      </c>
      <c r="J84" s="123">
        <v>1971</v>
      </c>
      <c r="K84" s="123"/>
      <c r="L84" s="123"/>
      <c r="M84" s="123">
        <v>60</v>
      </c>
      <c r="N84" s="123"/>
      <c r="O84" s="123">
        <v>173</v>
      </c>
      <c r="P84" s="117"/>
      <c r="Q84" s="99" t="str">
        <f t="shared" si="26"/>
        <v>D</v>
      </c>
      <c r="R84" s="100">
        <f t="shared" si="27"/>
        <v>0.002777777777777778</v>
      </c>
      <c r="S84" s="101">
        <f t="shared" si="28"/>
        <v>0</v>
      </c>
      <c r="T84" s="101">
        <f t="shared" si="29"/>
        <v>0.6298756097560976</v>
      </c>
      <c r="U84" s="102">
        <f t="shared" si="30"/>
        <v>0</v>
      </c>
      <c r="V84" s="103">
        <f t="shared" si="31"/>
        <v>0.03125</v>
      </c>
      <c r="W84" s="104">
        <f t="shared" si="32"/>
        <v>0.02847222222222222</v>
      </c>
      <c r="X84" s="105">
        <v>0.023530092592592592</v>
      </c>
      <c r="Y84" s="106"/>
      <c r="Z84" s="106"/>
      <c r="AA84" s="106"/>
      <c r="AB84" s="106"/>
      <c r="AC84" s="106" t="e">
        <f t="shared" si="33"/>
        <v>#DIV/0!</v>
      </c>
      <c r="AD84" s="107">
        <f t="shared" si="34"/>
        <v>8.78048780487805</v>
      </c>
      <c r="AE84" s="108">
        <f t="shared" si="35"/>
        <v>0.00474537037037037</v>
      </c>
      <c r="AF84" s="106">
        <f t="shared" si="36"/>
        <v>0.007638888888888888</v>
      </c>
      <c r="AG84" s="106">
        <f t="shared" si="37"/>
        <v>0.010416666666666666</v>
      </c>
      <c r="AH84" s="109">
        <f t="shared" si="38"/>
        <v>0.010416666666666668</v>
      </c>
      <c r="AJ84" s="135">
        <v>0.010416666666666666</v>
      </c>
      <c r="AK84" s="136">
        <v>0.020833333333333332</v>
      </c>
      <c r="AL84" s="137">
        <v>0.03125</v>
      </c>
      <c r="AP84" s="114"/>
      <c r="AQ84" s="114"/>
      <c r="AR84" s="115"/>
      <c r="AS84" s="116"/>
      <c r="AT84" s="116"/>
      <c r="AU84" s="116"/>
    </row>
    <row r="85" spans="2:47" s="110" customFormat="1" ht="24.75" customHeight="1" hidden="1">
      <c r="B85" s="91"/>
      <c r="C85" s="92">
        <v>83</v>
      </c>
      <c r="D85" s="92"/>
      <c r="E85" s="93">
        <v>83</v>
      </c>
      <c r="F85" s="93"/>
      <c r="G85" s="94" t="s">
        <v>115</v>
      </c>
      <c r="H85" s="95" t="s">
        <v>116</v>
      </c>
      <c r="I85" s="96" t="s">
        <v>19</v>
      </c>
      <c r="J85" s="97">
        <v>1968</v>
      </c>
      <c r="K85" s="97">
        <v>73</v>
      </c>
      <c r="L85" s="97"/>
      <c r="M85" s="97"/>
      <c r="N85" s="97"/>
      <c r="O85" s="97">
        <v>180</v>
      </c>
      <c r="P85" s="117"/>
      <c r="Q85" s="99" t="str">
        <f t="shared" si="26"/>
        <v>G</v>
      </c>
      <c r="R85" s="100">
        <f t="shared" si="27"/>
        <v>0.00520833</v>
      </c>
      <c r="S85" s="101">
        <f t="shared" si="28"/>
        <v>0</v>
      </c>
      <c r="T85" s="101">
        <f t="shared" si="29"/>
        <v>1.1865</v>
      </c>
      <c r="U85" s="102">
        <f t="shared" si="30"/>
        <v>0</v>
      </c>
      <c r="V85" s="103">
        <f t="shared" si="31"/>
        <v>0.020833333333333332</v>
      </c>
      <c r="W85" s="104">
        <f t="shared" si="32"/>
        <v>0.01562500333333333</v>
      </c>
      <c r="X85" s="105"/>
      <c r="Y85" s="106"/>
      <c r="Z85" s="119"/>
      <c r="AA85" s="106">
        <v>0.017118611111111112</v>
      </c>
      <c r="AB85" s="106"/>
      <c r="AC85" s="106" t="e">
        <f t="shared" si="33"/>
        <v>#DIV/0!</v>
      </c>
      <c r="AD85" s="107">
        <f t="shared" si="34"/>
        <v>16</v>
      </c>
      <c r="AE85" s="108">
        <f t="shared" si="35"/>
        <v>0.002604167222222222</v>
      </c>
      <c r="AF85" s="106">
        <f t="shared" si="36"/>
        <v>0.0017361144444444443</v>
      </c>
      <c r="AG85" s="106">
        <f t="shared" si="37"/>
        <v>0.006944444444444444</v>
      </c>
      <c r="AH85" s="109">
        <f t="shared" si="38"/>
        <v>0.006944444444444444</v>
      </c>
      <c r="AJ85" s="111">
        <v>0.006944444444444444</v>
      </c>
      <c r="AK85" s="112">
        <v>0.013888888888888888</v>
      </c>
      <c r="AL85" s="113">
        <v>0.020833333333333332</v>
      </c>
      <c r="AP85" s="114"/>
      <c r="AQ85" s="114"/>
      <c r="AR85" s="115"/>
      <c r="AS85" s="116"/>
      <c r="AT85" s="116"/>
      <c r="AU85" s="116"/>
    </row>
    <row r="86" spans="2:47" s="110" customFormat="1" ht="24.75" customHeight="1" hidden="1">
      <c r="B86" s="91"/>
      <c r="C86" s="92">
        <v>84</v>
      </c>
      <c r="D86" s="92"/>
      <c r="E86" s="93">
        <v>84</v>
      </c>
      <c r="F86" s="93"/>
      <c r="G86" s="94" t="s">
        <v>117</v>
      </c>
      <c r="H86" s="95" t="s">
        <v>118</v>
      </c>
      <c r="I86" s="96" t="s">
        <v>19</v>
      </c>
      <c r="J86" s="97">
        <v>1954</v>
      </c>
      <c r="K86" s="97">
        <v>107</v>
      </c>
      <c r="L86" s="97"/>
      <c r="M86" s="97"/>
      <c r="N86" s="97"/>
      <c r="O86" s="97">
        <v>185</v>
      </c>
      <c r="P86" s="117"/>
      <c r="Q86" s="99" t="str">
        <f t="shared" si="26"/>
        <v>E</v>
      </c>
      <c r="R86" s="100">
        <f t="shared" si="27"/>
        <v>0.003819444</v>
      </c>
      <c r="S86" s="101">
        <f t="shared" si="28"/>
        <v>0</v>
      </c>
      <c r="T86" s="101">
        <f t="shared" si="29"/>
        <v>1.0857979591836735</v>
      </c>
      <c r="U86" s="102">
        <f t="shared" si="30"/>
        <v>0</v>
      </c>
      <c r="V86" s="103">
        <f t="shared" si="31"/>
        <v>0.02083333333333333</v>
      </c>
      <c r="W86" s="104">
        <f t="shared" si="32"/>
        <v>0.01701388933333333</v>
      </c>
      <c r="X86" s="105"/>
      <c r="Y86" s="106"/>
      <c r="Z86" s="119"/>
      <c r="AA86" s="119"/>
      <c r="AB86" s="119"/>
      <c r="AC86" s="106" t="e">
        <f t="shared" si="33"/>
        <v>#DIV/0!</v>
      </c>
      <c r="AD86" s="107">
        <f t="shared" si="34"/>
        <v>14.693877551020408</v>
      </c>
      <c r="AE86" s="108">
        <f t="shared" si="35"/>
        <v>0.0028356482222222216</v>
      </c>
      <c r="AF86" s="106">
        <f t="shared" si="36"/>
        <v>0.003125000444444444</v>
      </c>
      <c r="AG86" s="106">
        <f t="shared" si="37"/>
        <v>0.006944444444444444</v>
      </c>
      <c r="AH86" s="109">
        <f t="shared" si="38"/>
        <v>0.006944444444444444</v>
      </c>
      <c r="AJ86" s="111">
        <v>0.006944444444444444</v>
      </c>
      <c r="AK86" s="112">
        <v>0.013888888888888888</v>
      </c>
      <c r="AL86" s="113">
        <v>0.020833333333333332</v>
      </c>
      <c r="AP86" s="114"/>
      <c r="AQ86" s="114"/>
      <c r="AR86" s="115"/>
      <c r="AS86" s="116"/>
      <c r="AT86" s="116"/>
      <c r="AU86" s="116"/>
    </row>
    <row r="87" spans="2:47" s="110" customFormat="1" ht="24.75" customHeight="1" hidden="1">
      <c r="B87" s="91"/>
      <c r="C87" s="92">
        <v>85</v>
      </c>
      <c r="D87" s="92"/>
      <c r="E87" s="93">
        <v>85</v>
      </c>
      <c r="F87" s="93"/>
      <c r="G87" s="94" t="s">
        <v>89</v>
      </c>
      <c r="H87" s="95" t="s">
        <v>219</v>
      </c>
      <c r="I87" s="96" t="s">
        <v>19</v>
      </c>
      <c r="J87" s="97">
        <v>1946</v>
      </c>
      <c r="K87" s="97">
        <v>64</v>
      </c>
      <c r="L87" s="97">
        <v>65</v>
      </c>
      <c r="M87" s="97"/>
      <c r="N87" s="97"/>
      <c r="O87" s="97">
        <v>170</v>
      </c>
      <c r="P87" s="117"/>
      <c r="Q87" s="99" t="str">
        <f t="shared" si="26"/>
        <v>C</v>
      </c>
      <c r="R87" s="100">
        <f t="shared" si="27"/>
        <v>0.00208333</v>
      </c>
      <c r="S87" s="101">
        <f t="shared" si="28"/>
        <v>0</v>
      </c>
      <c r="T87" s="101">
        <f t="shared" si="29"/>
        <v>0.9809</v>
      </c>
      <c r="U87" s="102">
        <f t="shared" si="30"/>
        <v>0</v>
      </c>
      <c r="V87" s="103">
        <f t="shared" si="31"/>
        <v>0.020833333333333332</v>
      </c>
      <c r="W87" s="104">
        <f t="shared" si="32"/>
        <v>0.01875000333333333</v>
      </c>
      <c r="X87" s="105"/>
      <c r="Y87" s="106">
        <v>0.020520836666666663</v>
      </c>
      <c r="Z87" s="106">
        <v>0.025324077407407407</v>
      </c>
      <c r="AA87" s="106"/>
      <c r="AB87" s="106"/>
      <c r="AC87" s="106" t="e">
        <f t="shared" si="33"/>
        <v>#DIV/0!</v>
      </c>
      <c r="AD87" s="107">
        <f t="shared" si="34"/>
        <v>13.333333333333334</v>
      </c>
      <c r="AE87" s="108">
        <f t="shared" si="35"/>
        <v>0.0031250005555555553</v>
      </c>
      <c r="AF87" s="106">
        <f t="shared" si="36"/>
        <v>0.0048611144444444445</v>
      </c>
      <c r="AG87" s="106">
        <f t="shared" si="37"/>
        <v>0.006944444444444444</v>
      </c>
      <c r="AH87" s="109">
        <f t="shared" si="38"/>
        <v>0.006944444444444444</v>
      </c>
      <c r="AJ87" s="111">
        <v>0.006944444444444444</v>
      </c>
      <c r="AK87" s="112">
        <v>0.013888888888888888</v>
      </c>
      <c r="AL87" s="113">
        <v>0.020833333333333332</v>
      </c>
      <c r="AP87" s="114"/>
      <c r="AQ87" s="114"/>
      <c r="AR87" s="115"/>
      <c r="AS87" s="116"/>
      <c r="AT87" s="116"/>
      <c r="AU87" s="116"/>
    </row>
    <row r="88" spans="2:47" s="110" customFormat="1" ht="24.75" customHeight="1" hidden="1">
      <c r="B88" s="91"/>
      <c r="C88" s="92">
        <v>86</v>
      </c>
      <c r="D88" s="92"/>
      <c r="E88" s="93">
        <v>86</v>
      </c>
      <c r="F88" s="93"/>
      <c r="G88" s="94" t="s">
        <v>151</v>
      </c>
      <c r="H88" s="95" t="s">
        <v>252</v>
      </c>
      <c r="I88" s="96" t="s">
        <v>19</v>
      </c>
      <c r="J88" s="97">
        <v>1955</v>
      </c>
      <c r="K88" s="97">
        <v>75</v>
      </c>
      <c r="L88" s="97"/>
      <c r="M88" s="97"/>
      <c r="N88" s="97"/>
      <c r="O88" s="97">
        <v>173</v>
      </c>
      <c r="P88" s="117"/>
      <c r="Q88" s="99" t="str">
        <f t="shared" si="26"/>
        <v>E</v>
      </c>
      <c r="R88" s="100">
        <f t="shared" si="27"/>
        <v>0.003819444</v>
      </c>
      <c r="S88" s="101">
        <f t="shared" si="28"/>
        <v>0</v>
      </c>
      <c r="T88" s="101">
        <f t="shared" si="29"/>
        <v>1.0857979591836735</v>
      </c>
      <c r="U88" s="102">
        <f t="shared" si="30"/>
        <v>0</v>
      </c>
      <c r="V88" s="103">
        <f t="shared" si="31"/>
        <v>0.02083333333333333</v>
      </c>
      <c r="W88" s="104">
        <f t="shared" si="32"/>
        <v>0.01701388933333333</v>
      </c>
      <c r="X88" s="105"/>
      <c r="Y88" s="106"/>
      <c r="Z88" s="106"/>
      <c r="AA88" s="106">
        <v>0.019768518962962965</v>
      </c>
      <c r="AB88" s="106"/>
      <c r="AC88" s="106" t="e">
        <f t="shared" si="33"/>
        <v>#DIV/0!</v>
      </c>
      <c r="AD88" s="107">
        <f t="shared" si="34"/>
        <v>14.693877551020408</v>
      </c>
      <c r="AE88" s="108">
        <f t="shared" si="35"/>
        <v>0.0028356482222222216</v>
      </c>
      <c r="AF88" s="106">
        <f t="shared" si="36"/>
        <v>0.003125000444444444</v>
      </c>
      <c r="AG88" s="106">
        <f t="shared" si="37"/>
        <v>0.006944444444444444</v>
      </c>
      <c r="AH88" s="109">
        <f t="shared" si="38"/>
        <v>0.006944444444444444</v>
      </c>
      <c r="AJ88" s="111">
        <v>0.006944444444444444</v>
      </c>
      <c r="AK88" s="112">
        <v>0.013888888888888888</v>
      </c>
      <c r="AL88" s="113">
        <v>0.020833333333333332</v>
      </c>
      <c r="AP88" s="114"/>
      <c r="AQ88" s="114"/>
      <c r="AR88" s="115"/>
      <c r="AS88" s="116"/>
      <c r="AT88" s="116"/>
      <c r="AU88" s="116"/>
    </row>
    <row r="89" spans="2:47" s="110" customFormat="1" ht="24.75" customHeight="1" hidden="1">
      <c r="B89" s="91"/>
      <c r="C89" s="92">
        <v>87</v>
      </c>
      <c r="D89" s="92"/>
      <c r="E89" s="93">
        <v>87</v>
      </c>
      <c r="F89" s="93"/>
      <c r="G89" s="94" t="s">
        <v>53</v>
      </c>
      <c r="H89" s="95" t="s">
        <v>101</v>
      </c>
      <c r="I89" s="96" t="s">
        <v>19</v>
      </c>
      <c r="J89" s="97">
        <v>1973</v>
      </c>
      <c r="K89" s="97">
        <v>68</v>
      </c>
      <c r="L89" s="97"/>
      <c r="M89" s="97"/>
      <c r="N89" s="97"/>
      <c r="O89" s="97">
        <v>177</v>
      </c>
      <c r="P89" s="117"/>
      <c r="Q89" s="99" t="str">
        <f t="shared" si="26"/>
        <v>H</v>
      </c>
      <c r="R89" s="100">
        <f t="shared" si="27"/>
        <v>0.005555</v>
      </c>
      <c r="S89" s="101">
        <f t="shared" si="28"/>
        <v>0</v>
      </c>
      <c r="T89" s="101">
        <f t="shared" si="29"/>
        <v>1.2145363636363637</v>
      </c>
      <c r="U89" s="102">
        <f t="shared" si="30"/>
        <v>0</v>
      </c>
      <c r="V89" s="103">
        <f t="shared" si="31"/>
        <v>0.020833333333333332</v>
      </c>
      <c r="W89" s="104">
        <f t="shared" si="32"/>
        <v>0.015278333333333331</v>
      </c>
      <c r="X89" s="105"/>
      <c r="Y89" s="106"/>
      <c r="Z89" s="119"/>
      <c r="AA89" s="119"/>
      <c r="AB89" s="106">
        <v>0.014178248518518519</v>
      </c>
      <c r="AC89" s="106" t="e">
        <f t="shared" si="33"/>
        <v>#DIV/0!</v>
      </c>
      <c r="AD89" s="107">
        <f t="shared" si="34"/>
        <v>16.363636363636363</v>
      </c>
      <c r="AE89" s="108">
        <f t="shared" si="35"/>
        <v>0.0025463888888888884</v>
      </c>
      <c r="AF89" s="106">
        <f t="shared" si="36"/>
        <v>0.001389444444444444</v>
      </c>
      <c r="AG89" s="106">
        <f t="shared" si="37"/>
        <v>0.006944444444444444</v>
      </c>
      <c r="AH89" s="109">
        <f t="shared" si="38"/>
        <v>0.006944444444444444</v>
      </c>
      <c r="AJ89" s="111">
        <v>0.006944444444444444</v>
      </c>
      <c r="AK89" s="112">
        <v>0.013888888888888888</v>
      </c>
      <c r="AL89" s="113">
        <v>0.020833333333333332</v>
      </c>
      <c r="AP89" s="114"/>
      <c r="AQ89" s="114"/>
      <c r="AR89" s="115"/>
      <c r="AS89" s="116"/>
      <c r="AT89" s="116"/>
      <c r="AU89" s="116"/>
    </row>
    <row r="90" spans="2:47" s="110" customFormat="1" ht="24.75" customHeight="1" hidden="1">
      <c r="B90" s="91"/>
      <c r="C90" s="92">
        <v>88</v>
      </c>
      <c r="D90" s="92"/>
      <c r="E90" s="93">
        <v>88</v>
      </c>
      <c r="F90" s="93"/>
      <c r="G90" s="120" t="s">
        <v>311</v>
      </c>
      <c r="H90" s="121" t="s">
        <v>248</v>
      </c>
      <c r="I90" s="122" t="s">
        <v>73</v>
      </c>
      <c r="J90" s="123">
        <v>1990</v>
      </c>
      <c r="K90" s="123">
        <v>99</v>
      </c>
      <c r="L90" s="123"/>
      <c r="M90" s="123">
        <v>60</v>
      </c>
      <c r="N90" s="123"/>
      <c r="O90" s="123">
        <v>170</v>
      </c>
      <c r="P90" s="117"/>
      <c r="Q90" s="99" t="str">
        <f t="shared" si="26"/>
        <v>F</v>
      </c>
      <c r="R90" s="100">
        <f t="shared" si="27"/>
        <v>0.0041666</v>
      </c>
      <c r="S90" s="101">
        <f t="shared" si="28"/>
        <v>0</v>
      </c>
      <c r="T90" s="101">
        <f t="shared" si="29"/>
        <v>0.6645923076923076</v>
      </c>
      <c r="U90" s="102">
        <f t="shared" si="30"/>
        <v>0</v>
      </c>
      <c r="V90" s="103">
        <f t="shared" si="31"/>
        <v>0.03125</v>
      </c>
      <c r="W90" s="104">
        <f t="shared" si="32"/>
        <v>0.0270834</v>
      </c>
      <c r="X90" s="105">
        <v>0.01825238148148148</v>
      </c>
      <c r="Y90" s="106"/>
      <c r="Z90" s="106"/>
      <c r="AA90" s="106">
        <v>0.018414418518518518</v>
      </c>
      <c r="AB90" s="106"/>
      <c r="AC90" s="106" t="e">
        <f t="shared" si="33"/>
        <v>#DIV/0!</v>
      </c>
      <c r="AD90" s="107">
        <f t="shared" si="34"/>
        <v>9.23076923076923</v>
      </c>
      <c r="AE90" s="108">
        <f t="shared" si="35"/>
        <v>0.0045139</v>
      </c>
      <c r="AF90" s="106">
        <f t="shared" si="36"/>
        <v>0.006250066666666666</v>
      </c>
      <c r="AG90" s="106">
        <f t="shared" si="37"/>
        <v>0.010416666666666666</v>
      </c>
      <c r="AH90" s="109">
        <f t="shared" si="38"/>
        <v>0.010416666666666668</v>
      </c>
      <c r="AJ90" s="135">
        <v>0.010416666666666666</v>
      </c>
      <c r="AK90" s="136">
        <v>0.020833333333333332</v>
      </c>
      <c r="AL90" s="137">
        <v>0.03125</v>
      </c>
      <c r="AP90" s="114"/>
      <c r="AQ90" s="114"/>
      <c r="AR90" s="115"/>
      <c r="AS90" s="116"/>
      <c r="AT90" s="116"/>
      <c r="AU90" s="116"/>
    </row>
    <row r="91" spans="2:47" s="110" customFormat="1" ht="24.75" customHeight="1" hidden="1">
      <c r="B91" s="91"/>
      <c r="C91" s="92">
        <v>89</v>
      </c>
      <c r="D91" s="92"/>
      <c r="E91" s="93">
        <v>89</v>
      </c>
      <c r="F91" s="93"/>
      <c r="G91" s="94" t="s">
        <v>40</v>
      </c>
      <c r="H91" s="95" t="s">
        <v>119</v>
      </c>
      <c r="I91" s="96" t="s">
        <v>19</v>
      </c>
      <c r="J91" s="97">
        <v>1962</v>
      </c>
      <c r="K91" s="97">
        <v>78</v>
      </c>
      <c r="L91" s="97"/>
      <c r="M91" s="97"/>
      <c r="N91" s="97"/>
      <c r="O91" s="97">
        <v>183</v>
      </c>
      <c r="P91" s="117"/>
      <c r="Q91" s="99" t="str">
        <f t="shared" si="26"/>
        <v>G</v>
      </c>
      <c r="R91" s="100">
        <f t="shared" si="27"/>
        <v>0.00520833</v>
      </c>
      <c r="S91" s="101">
        <f t="shared" si="28"/>
        <v>0</v>
      </c>
      <c r="T91" s="101">
        <f t="shared" si="29"/>
        <v>1.1865</v>
      </c>
      <c r="U91" s="102">
        <f t="shared" si="30"/>
        <v>0</v>
      </c>
      <c r="V91" s="103">
        <f t="shared" si="31"/>
        <v>0.020833333333333332</v>
      </c>
      <c r="W91" s="104">
        <f t="shared" si="32"/>
        <v>0.01562500333333333</v>
      </c>
      <c r="X91" s="105"/>
      <c r="Y91" s="106"/>
      <c r="Z91" s="119"/>
      <c r="AA91" s="119"/>
      <c r="AB91" s="119"/>
      <c r="AC91" s="106" t="e">
        <f t="shared" si="33"/>
        <v>#DIV/0!</v>
      </c>
      <c r="AD91" s="107">
        <f t="shared" si="34"/>
        <v>16</v>
      </c>
      <c r="AE91" s="108">
        <f t="shared" si="35"/>
        <v>0.002604167222222222</v>
      </c>
      <c r="AF91" s="106">
        <f t="shared" si="36"/>
        <v>0.0017361144444444443</v>
      </c>
      <c r="AG91" s="106">
        <f t="shared" si="37"/>
        <v>0.006944444444444444</v>
      </c>
      <c r="AH91" s="109">
        <f t="shared" si="38"/>
        <v>0.006944444444444444</v>
      </c>
      <c r="AJ91" s="111">
        <v>0.006944444444444444</v>
      </c>
      <c r="AK91" s="112">
        <v>0.013888888888888888</v>
      </c>
      <c r="AL91" s="113">
        <v>0.020833333333333332</v>
      </c>
      <c r="AP91" s="114"/>
      <c r="AQ91" s="114"/>
      <c r="AR91" s="115"/>
      <c r="AS91" s="116"/>
      <c r="AT91" s="116"/>
      <c r="AU91" s="116"/>
    </row>
    <row r="92" spans="2:47" s="110" customFormat="1" ht="24.75" customHeight="1" hidden="1">
      <c r="B92" s="91"/>
      <c r="C92" s="92">
        <v>90</v>
      </c>
      <c r="D92" s="92"/>
      <c r="E92" s="93">
        <v>90</v>
      </c>
      <c r="F92" s="93"/>
      <c r="G92" s="94" t="s">
        <v>120</v>
      </c>
      <c r="H92" s="95" t="s">
        <v>121</v>
      </c>
      <c r="I92" s="96" t="s">
        <v>19</v>
      </c>
      <c r="J92" s="97">
        <v>1965</v>
      </c>
      <c r="K92" s="97">
        <v>77</v>
      </c>
      <c r="L92" s="97"/>
      <c r="M92" s="97"/>
      <c r="N92" s="97"/>
      <c r="O92" s="97">
        <v>185</v>
      </c>
      <c r="P92" s="117"/>
      <c r="Q92" s="99" t="str">
        <f t="shared" si="26"/>
        <v>G</v>
      </c>
      <c r="R92" s="100">
        <f t="shared" si="27"/>
        <v>0.00520833</v>
      </c>
      <c r="S92" s="101">
        <f t="shared" si="28"/>
        <v>0</v>
      </c>
      <c r="T92" s="101">
        <f t="shared" si="29"/>
        <v>1.1865</v>
      </c>
      <c r="U92" s="102">
        <f t="shared" si="30"/>
        <v>0</v>
      </c>
      <c r="V92" s="103">
        <f t="shared" si="31"/>
        <v>0.020833333333333332</v>
      </c>
      <c r="W92" s="104">
        <f t="shared" si="32"/>
        <v>0.01562500333333333</v>
      </c>
      <c r="X92" s="105"/>
      <c r="Y92" s="106"/>
      <c r="Z92" s="119"/>
      <c r="AA92" s="119"/>
      <c r="AB92" s="119"/>
      <c r="AC92" s="106" t="e">
        <f t="shared" si="33"/>
        <v>#DIV/0!</v>
      </c>
      <c r="AD92" s="107">
        <f t="shared" si="34"/>
        <v>16</v>
      </c>
      <c r="AE92" s="108">
        <f t="shared" si="35"/>
        <v>0.002604167222222222</v>
      </c>
      <c r="AF92" s="106">
        <f t="shared" si="36"/>
        <v>0.0017361144444444443</v>
      </c>
      <c r="AG92" s="106">
        <f t="shared" si="37"/>
        <v>0.006944444444444444</v>
      </c>
      <c r="AH92" s="109">
        <f t="shared" si="38"/>
        <v>0.006944444444444444</v>
      </c>
      <c r="AJ92" s="111">
        <v>0.006944444444444444</v>
      </c>
      <c r="AK92" s="112">
        <v>0.013888888888888888</v>
      </c>
      <c r="AL92" s="113">
        <v>0.020833333333333332</v>
      </c>
      <c r="AP92" s="114"/>
      <c r="AQ92" s="114"/>
      <c r="AR92" s="115"/>
      <c r="AS92" s="116"/>
      <c r="AT92" s="116"/>
      <c r="AU92" s="116"/>
    </row>
    <row r="93" spans="2:47" s="110" customFormat="1" ht="24.75" customHeight="1" hidden="1">
      <c r="B93" s="91"/>
      <c r="C93" s="92">
        <v>91</v>
      </c>
      <c r="D93" s="92"/>
      <c r="E93" s="93">
        <v>91</v>
      </c>
      <c r="F93" s="93"/>
      <c r="G93" s="94" t="s">
        <v>85</v>
      </c>
      <c r="H93" s="95" t="s">
        <v>210</v>
      </c>
      <c r="I93" s="96" t="s">
        <v>19</v>
      </c>
      <c r="J93" s="97">
        <v>1965</v>
      </c>
      <c r="K93" s="97">
        <v>77</v>
      </c>
      <c r="L93" s="97">
        <v>75</v>
      </c>
      <c r="M93" s="97"/>
      <c r="N93" s="97"/>
      <c r="O93" s="97">
        <v>179</v>
      </c>
      <c r="P93" s="117"/>
      <c r="Q93" s="99" t="str">
        <f t="shared" si="26"/>
        <v>G</v>
      </c>
      <c r="R93" s="100">
        <f t="shared" si="27"/>
        <v>0.00520833</v>
      </c>
      <c r="S93" s="101">
        <f t="shared" si="28"/>
        <v>0</v>
      </c>
      <c r="T93" s="101">
        <f t="shared" si="29"/>
        <v>1.1865</v>
      </c>
      <c r="U93" s="102">
        <f t="shared" si="30"/>
        <v>0</v>
      </c>
      <c r="V93" s="103">
        <f t="shared" si="31"/>
        <v>0.020833333333333332</v>
      </c>
      <c r="W93" s="104">
        <f t="shared" si="32"/>
        <v>0.01562500333333333</v>
      </c>
      <c r="X93" s="105"/>
      <c r="Y93" s="106">
        <v>0.02101852185185185</v>
      </c>
      <c r="Z93" s="106">
        <v>0.019814818148148144</v>
      </c>
      <c r="AA93" s="106"/>
      <c r="AB93" s="106"/>
      <c r="AC93" s="106" t="e">
        <f t="shared" si="33"/>
        <v>#DIV/0!</v>
      </c>
      <c r="AD93" s="107">
        <f t="shared" si="34"/>
        <v>16</v>
      </c>
      <c r="AE93" s="108">
        <f t="shared" si="35"/>
        <v>0.002604167222222222</v>
      </c>
      <c r="AF93" s="106">
        <f t="shared" si="36"/>
        <v>0.0017361144444444443</v>
      </c>
      <c r="AG93" s="106">
        <f t="shared" si="37"/>
        <v>0.006944444444444444</v>
      </c>
      <c r="AH93" s="109">
        <f t="shared" si="38"/>
        <v>0.006944444444444444</v>
      </c>
      <c r="AJ93" s="111">
        <v>0.006944444444444444</v>
      </c>
      <c r="AK93" s="112">
        <v>0.013888888888888888</v>
      </c>
      <c r="AL93" s="113">
        <v>0.020833333333333332</v>
      </c>
      <c r="AP93" s="114"/>
      <c r="AQ93" s="114"/>
      <c r="AR93" s="115"/>
      <c r="AS93" s="116"/>
      <c r="AT93" s="116"/>
      <c r="AU93" s="116"/>
    </row>
    <row r="94" spans="2:47" s="110" customFormat="1" ht="24.75" customHeight="1" hidden="1">
      <c r="B94" s="91"/>
      <c r="C94" s="92">
        <v>92</v>
      </c>
      <c r="D94" s="92"/>
      <c r="E94" s="93">
        <v>92</v>
      </c>
      <c r="F94" s="93"/>
      <c r="G94" s="94" t="s">
        <v>66</v>
      </c>
      <c r="H94" s="95" t="s">
        <v>67</v>
      </c>
      <c r="I94" s="96" t="s">
        <v>19</v>
      </c>
      <c r="J94" s="97">
        <v>1972</v>
      </c>
      <c r="K94" s="97">
        <v>75</v>
      </c>
      <c r="L94" s="97"/>
      <c r="M94" s="97"/>
      <c r="N94" s="97"/>
      <c r="O94" s="97">
        <v>178</v>
      </c>
      <c r="P94" s="117"/>
      <c r="Q94" s="99" t="str">
        <f t="shared" si="26"/>
        <v>H</v>
      </c>
      <c r="R94" s="100">
        <f t="shared" si="27"/>
        <v>0.005555</v>
      </c>
      <c r="S94" s="101">
        <f t="shared" si="28"/>
        <v>0</v>
      </c>
      <c r="T94" s="101">
        <f t="shared" si="29"/>
        <v>1.2145363636363637</v>
      </c>
      <c r="U94" s="102">
        <f t="shared" si="30"/>
        <v>0</v>
      </c>
      <c r="V94" s="103">
        <f t="shared" si="31"/>
        <v>0.020833333333333332</v>
      </c>
      <c r="W94" s="104">
        <f t="shared" si="32"/>
        <v>0.015278333333333331</v>
      </c>
      <c r="X94" s="105"/>
      <c r="Y94" s="106"/>
      <c r="Z94" s="119"/>
      <c r="AA94" s="106">
        <v>0.017500555555555554</v>
      </c>
      <c r="AB94" s="106">
        <v>0.01906250777777778</v>
      </c>
      <c r="AC94" s="106" t="e">
        <f t="shared" si="33"/>
        <v>#DIV/0!</v>
      </c>
      <c r="AD94" s="107">
        <f t="shared" si="34"/>
        <v>16.363636363636363</v>
      </c>
      <c r="AE94" s="108">
        <f t="shared" si="35"/>
        <v>0.0025463888888888884</v>
      </c>
      <c r="AF94" s="106">
        <f t="shared" si="36"/>
        <v>0.001389444444444444</v>
      </c>
      <c r="AG94" s="106">
        <f t="shared" si="37"/>
        <v>0.006944444444444444</v>
      </c>
      <c r="AH94" s="109">
        <f t="shared" si="38"/>
        <v>0.006944444444444444</v>
      </c>
      <c r="AJ94" s="111">
        <v>0.006944444444444444</v>
      </c>
      <c r="AK94" s="112">
        <v>0.013888888888888888</v>
      </c>
      <c r="AL94" s="113">
        <v>0.020833333333333332</v>
      </c>
      <c r="AP94" s="114"/>
      <c r="AQ94" s="114"/>
      <c r="AR94" s="115"/>
      <c r="AS94" s="116"/>
      <c r="AT94" s="116"/>
      <c r="AU94" s="116"/>
    </row>
    <row r="95" spans="2:47" s="110" customFormat="1" ht="24.75" customHeight="1" hidden="1">
      <c r="B95" s="91"/>
      <c r="C95" s="92">
        <v>93</v>
      </c>
      <c r="D95" s="92"/>
      <c r="E95" s="93">
        <v>93</v>
      </c>
      <c r="F95" s="93"/>
      <c r="G95" s="94" t="s">
        <v>40</v>
      </c>
      <c r="H95" s="95" t="s">
        <v>122</v>
      </c>
      <c r="I95" s="96" t="s">
        <v>19</v>
      </c>
      <c r="J95" s="97">
        <v>1971</v>
      </c>
      <c r="K95" s="97">
        <v>80</v>
      </c>
      <c r="L95" s="97"/>
      <c r="M95" s="97"/>
      <c r="N95" s="97"/>
      <c r="O95" s="97">
        <v>170</v>
      </c>
      <c r="P95" s="117"/>
      <c r="Q95" s="99" t="str">
        <f t="shared" si="26"/>
        <v>H</v>
      </c>
      <c r="R95" s="100">
        <f t="shared" si="27"/>
        <v>0.005555</v>
      </c>
      <c r="S95" s="101">
        <f t="shared" si="28"/>
        <v>0</v>
      </c>
      <c r="T95" s="101">
        <f t="shared" si="29"/>
        <v>1.2145363636363637</v>
      </c>
      <c r="U95" s="102">
        <f t="shared" si="30"/>
        <v>0</v>
      </c>
      <c r="V95" s="103">
        <f t="shared" si="31"/>
        <v>0.020833333333333332</v>
      </c>
      <c r="W95" s="104">
        <f t="shared" si="32"/>
        <v>0.015278333333333331</v>
      </c>
      <c r="X95" s="105"/>
      <c r="Y95" s="106"/>
      <c r="Z95" s="119"/>
      <c r="AA95" s="119"/>
      <c r="AB95" s="119"/>
      <c r="AC95" s="106" t="e">
        <f t="shared" si="33"/>
        <v>#DIV/0!</v>
      </c>
      <c r="AD95" s="107">
        <f t="shared" si="34"/>
        <v>16.363636363636363</v>
      </c>
      <c r="AE95" s="108">
        <f t="shared" si="35"/>
        <v>0.0025463888888888884</v>
      </c>
      <c r="AF95" s="106">
        <f t="shared" si="36"/>
        <v>0.001389444444444444</v>
      </c>
      <c r="AG95" s="106">
        <f t="shared" si="37"/>
        <v>0.006944444444444444</v>
      </c>
      <c r="AH95" s="109">
        <f t="shared" si="38"/>
        <v>0.006944444444444444</v>
      </c>
      <c r="AJ95" s="111">
        <v>0.006944444444444444</v>
      </c>
      <c r="AK95" s="112">
        <v>0.013888888888888888</v>
      </c>
      <c r="AL95" s="113">
        <v>0.020833333333333332</v>
      </c>
      <c r="AP95" s="114"/>
      <c r="AQ95" s="114"/>
      <c r="AR95" s="115"/>
      <c r="AS95" s="116"/>
      <c r="AT95" s="116"/>
      <c r="AU95" s="116"/>
    </row>
    <row r="96" spans="2:47" s="110" customFormat="1" ht="24.75" customHeight="1" hidden="1">
      <c r="B96" s="91"/>
      <c r="C96" s="92">
        <v>94</v>
      </c>
      <c r="D96" s="92"/>
      <c r="E96" s="93">
        <v>94</v>
      </c>
      <c r="F96" s="93"/>
      <c r="G96" s="94" t="s">
        <v>40</v>
      </c>
      <c r="H96" s="95" t="s">
        <v>97</v>
      </c>
      <c r="I96" s="96" t="s">
        <v>19</v>
      </c>
      <c r="J96" s="97">
        <v>1966</v>
      </c>
      <c r="K96" s="97">
        <v>60</v>
      </c>
      <c r="L96" s="97"/>
      <c r="M96" s="97"/>
      <c r="N96" s="97"/>
      <c r="O96" s="97">
        <v>172</v>
      </c>
      <c r="P96" s="117"/>
      <c r="Q96" s="99" t="str">
        <f t="shared" si="26"/>
        <v>G</v>
      </c>
      <c r="R96" s="100">
        <f t="shared" si="27"/>
        <v>0.00520833</v>
      </c>
      <c r="S96" s="101">
        <f t="shared" si="28"/>
        <v>0</v>
      </c>
      <c r="T96" s="101">
        <f t="shared" si="29"/>
        <v>1.1865</v>
      </c>
      <c r="U96" s="102">
        <f t="shared" si="30"/>
        <v>0</v>
      </c>
      <c r="V96" s="103">
        <f t="shared" si="31"/>
        <v>0.020833333333333332</v>
      </c>
      <c r="W96" s="104">
        <f t="shared" si="32"/>
        <v>0.01562500333333333</v>
      </c>
      <c r="X96" s="105"/>
      <c r="Y96" s="106"/>
      <c r="Z96" s="119"/>
      <c r="AA96" s="106">
        <v>0.015613429259259258</v>
      </c>
      <c r="AB96" s="106">
        <v>0.016597777777777774</v>
      </c>
      <c r="AC96" s="106" t="e">
        <f t="shared" si="33"/>
        <v>#DIV/0!</v>
      </c>
      <c r="AD96" s="107">
        <f t="shared" si="34"/>
        <v>16</v>
      </c>
      <c r="AE96" s="108">
        <f t="shared" si="35"/>
        <v>0.002604167222222222</v>
      </c>
      <c r="AF96" s="106">
        <f t="shared" si="36"/>
        <v>0.0017361144444444443</v>
      </c>
      <c r="AG96" s="106">
        <f t="shared" si="37"/>
        <v>0.006944444444444444</v>
      </c>
      <c r="AH96" s="109">
        <f t="shared" si="38"/>
        <v>0.006944444444444444</v>
      </c>
      <c r="AJ96" s="111">
        <v>0.006944444444444444</v>
      </c>
      <c r="AK96" s="112">
        <v>0.013888888888888888</v>
      </c>
      <c r="AL96" s="113">
        <v>0.020833333333333332</v>
      </c>
      <c r="AP96" s="114"/>
      <c r="AQ96" s="114"/>
      <c r="AR96" s="115"/>
      <c r="AS96" s="116"/>
      <c r="AT96" s="116"/>
      <c r="AU96" s="116"/>
    </row>
    <row r="97" spans="2:47" s="110" customFormat="1" ht="24.75" customHeight="1" hidden="1">
      <c r="B97" s="91"/>
      <c r="C97" s="92">
        <v>95</v>
      </c>
      <c r="D97" s="92"/>
      <c r="E97" s="93">
        <v>95</v>
      </c>
      <c r="F97" s="93"/>
      <c r="G97" s="94" t="s">
        <v>59</v>
      </c>
      <c r="H97" s="95" t="s">
        <v>202</v>
      </c>
      <c r="I97" s="96" t="s">
        <v>19</v>
      </c>
      <c r="J97" s="97">
        <v>1968</v>
      </c>
      <c r="K97" s="97">
        <v>91</v>
      </c>
      <c r="L97" s="97"/>
      <c r="M97" s="97"/>
      <c r="N97" s="97"/>
      <c r="O97" s="97">
        <v>187</v>
      </c>
      <c r="P97" s="117"/>
      <c r="Q97" s="99" t="str">
        <f t="shared" si="26"/>
        <v>G</v>
      </c>
      <c r="R97" s="100">
        <f t="shared" si="27"/>
        <v>0.00520833</v>
      </c>
      <c r="S97" s="101">
        <f t="shared" si="28"/>
        <v>0</v>
      </c>
      <c r="T97" s="101">
        <f t="shared" si="29"/>
        <v>1.1865</v>
      </c>
      <c r="U97" s="102">
        <f t="shared" si="30"/>
        <v>0</v>
      </c>
      <c r="V97" s="103">
        <f t="shared" si="31"/>
        <v>0.020833333333333332</v>
      </c>
      <c r="W97" s="104">
        <f t="shared" si="32"/>
        <v>0.01562500333333333</v>
      </c>
      <c r="X97" s="105"/>
      <c r="Y97" s="106"/>
      <c r="Z97" s="106">
        <v>0.020868058888888884</v>
      </c>
      <c r="AA97" s="106"/>
      <c r="AB97" s="106"/>
      <c r="AC97" s="106" t="e">
        <f t="shared" si="33"/>
        <v>#DIV/0!</v>
      </c>
      <c r="AD97" s="107">
        <f t="shared" si="34"/>
        <v>16</v>
      </c>
      <c r="AE97" s="108">
        <f t="shared" si="35"/>
        <v>0.002604167222222222</v>
      </c>
      <c r="AF97" s="106">
        <f t="shared" si="36"/>
        <v>0.0017361144444444443</v>
      </c>
      <c r="AG97" s="106">
        <f t="shared" si="37"/>
        <v>0.006944444444444444</v>
      </c>
      <c r="AH97" s="109">
        <f t="shared" si="38"/>
        <v>0.006944444444444444</v>
      </c>
      <c r="AJ97" s="111">
        <v>0.006944444444444444</v>
      </c>
      <c r="AK97" s="112">
        <v>0.013888888888888888</v>
      </c>
      <c r="AL97" s="113">
        <v>0.020833333333333332</v>
      </c>
      <c r="AP97" s="114"/>
      <c r="AQ97" s="114"/>
      <c r="AR97" s="115"/>
      <c r="AS97" s="116"/>
      <c r="AT97" s="116"/>
      <c r="AU97" s="116"/>
    </row>
    <row r="98" spans="2:47" s="110" customFormat="1" ht="24.75" customHeight="1" hidden="1">
      <c r="B98" s="91"/>
      <c r="C98" s="92">
        <v>96</v>
      </c>
      <c r="D98" s="92"/>
      <c r="E98" s="93">
        <v>96</v>
      </c>
      <c r="F98" s="93"/>
      <c r="G98" s="94" t="s">
        <v>46</v>
      </c>
      <c r="H98" s="95" t="s">
        <v>123</v>
      </c>
      <c r="I98" s="96" t="s">
        <v>19</v>
      </c>
      <c r="J98" s="97">
        <v>1957</v>
      </c>
      <c r="K98" s="97">
        <v>63</v>
      </c>
      <c r="L98" s="97"/>
      <c r="M98" s="97"/>
      <c r="N98" s="97"/>
      <c r="O98" s="97">
        <v>172</v>
      </c>
      <c r="P98" s="117"/>
      <c r="Q98" s="99" t="str">
        <f t="shared" si="26"/>
        <v>E</v>
      </c>
      <c r="R98" s="100">
        <f t="shared" si="27"/>
        <v>0.003819444</v>
      </c>
      <c r="S98" s="101">
        <f t="shared" si="28"/>
        <v>0</v>
      </c>
      <c r="T98" s="101">
        <f t="shared" si="29"/>
        <v>1.0857979591836735</v>
      </c>
      <c r="U98" s="102">
        <f t="shared" si="30"/>
        <v>0</v>
      </c>
      <c r="V98" s="103">
        <f t="shared" si="31"/>
        <v>0.02083333333333333</v>
      </c>
      <c r="W98" s="104">
        <f t="shared" si="32"/>
        <v>0.01701388933333333</v>
      </c>
      <c r="X98" s="105"/>
      <c r="Y98" s="106"/>
      <c r="Z98" s="119"/>
      <c r="AA98" s="119"/>
      <c r="AB98" s="119"/>
      <c r="AC98" s="106" t="e">
        <f t="shared" si="33"/>
        <v>#DIV/0!</v>
      </c>
      <c r="AD98" s="107">
        <f t="shared" si="34"/>
        <v>14.693877551020408</v>
      </c>
      <c r="AE98" s="108">
        <f t="shared" si="35"/>
        <v>0.0028356482222222216</v>
      </c>
      <c r="AF98" s="106">
        <f t="shared" si="36"/>
        <v>0.003125000444444444</v>
      </c>
      <c r="AG98" s="106">
        <f t="shared" si="37"/>
        <v>0.006944444444444444</v>
      </c>
      <c r="AH98" s="109">
        <f t="shared" si="38"/>
        <v>0.006944444444444444</v>
      </c>
      <c r="AJ98" s="111">
        <v>0.006944444444444444</v>
      </c>
      <c r="AK98" s="112">
        <v>0.013888888888888888</v>
      </c>
      <c r="AL98" s="113">
        <v>0.020833333333333332</v>
      </c>
      <c r="AP98" s="114"/>
      <c r="AQ98" s="114"/>
      <c r="AR98" s="115"/>
      <c r="AS98" s="116"/>
      <c r="AT98" s="116"/>
      <c r="AU98" s="116"/>
    </row>
    <row r="99" spans="2:47" s="110" customFormat="1" ht="24.75" customHeight="1" hidden="1">
      <c r="B99" s="91"/>
      <c r="C99" s="92">
        <v>97</v>
      </c>
      <c r="D99" s="92"/>
      <c r="E99" s="93">
        <v>97</v>
      </c>
      <c r="F99" s="93"/>
      <c r="G99" s="94" t="s">
        <v>195</v>
      </c>
      <c r="H99" s="95" t="s">
        <v>196</v>
      </c>
      <c r="I99" s="96" t="s">
        <v>19</v>
      </c>
      <c r="J99" s="97">
        <v>1984</v>
      </c>
      <c r="K99" s="97">
        <v>95</v>
      </c>
      <c r="L99" s="97"/>
      <c r="M99" s="97"/>
      <c r="N99" s="97"/>
      <c r="O99" s="97">
        <v>196</v>
      </c>
      <c r="P99" s="117"/>
      <c r="Q99" s="99" t="str">
        <f aca="true" t="shared" si="39" ref="Q99:Q121">IF(I99="M",IF(J99&lt;$V$199,"A",IF(J99&lt;$V$200,"C",IF(J99&lt;$V$201,"E",IF(J99&lt;$V$202,"G",IF(J99&lt;$V$203,"H",IF(J99&lt;$V$204,"I",IF(J99&lt;$V$205,"J","X"))))))),IF(J99&lt;$AD$199,"B",IF(J99&lt;$AD$200,"D",IF(J99&lt;$AD$201,"F","Y"))))</f>
        <v>J</v>
      </c>
      <c r="R99" s="100">
        <f aca="true" t="shared" si="40" ref="R99:R121">IF(I99="M",IF(J99&lt;$V$199,$W$199,IF(J99&lt;$V$200,$W$200,IF(J99&lt;$V$201,$W$201,IF(J99&lt;$V$202,$W$202,IF(J99&lt;$V$203,$W$203,IF(J99&lt;$V$204,$W$204,IF(J99&lt;$V$205,$W$205,$W$205))))))),IF(J99&lt;$AD$199,$AE$199,IF(J99&lt;$AD$200,$AE$200,IF(J99&lt;$AD$201,$AE$201,$AE$201))))</f>
        <v>0.00625</v>
      </c>
      <c r="S99" s="101">
        <f aca="true" t="shared" si="41" ref="S99:S121">N99/(O99-100)</f>
        <v>0</v>
      </c>
      <c r="T99" s="101">
        <f aca="true" t="shared" si="42" ref="T99:T121">0.0771*AD99-0.0471</f>
        <v>1.2746142857142857</v>
      </c>
      <c r="U99" s="102">
        <f aca="true" t="shared" si="43" ref="U99:U121">1440*W99*N99*T99</f>
        <v>0</v>
      </c>
      <c r="V99" s="103">
        <f aca="true" t="shared" si="44" ref="V99:V121">W99+R99</f>
        <v>0.020833333333333332</v>
      </c>
      <c r="W99" s="104">
        <f aca="true" t="shared" si="45" ref="W99:W121">AL99-R99</f>
        <v>0.014583333333333332</v>
      </c>
      <c r="X99" s="105"/>
      <c r="Y99" s="106"/>
      <c r="Z99" s="106">
        <v>0.020208333333333335</v>
      </c>
      <c r="AA99" s="106"/>
      <c r="AB99" s="106"/>
      <c r="AC99" s="106" t="e">
        <f aca="true" t="shared" si="46" ref="AC99:AC121">W99/S99</f>
        <v>#DIV/0!</v>
      </c>
      <c r="AD99" s="107">
        <f aca="true" t="shared" si="47" ref="AD99:AD121">3600/(MINUTE(AE99)*60+SECOND(AE99))</f>
        <v>17.142857142857142</v>
      </c>
      <c r="AE99" s="108">
        <f aca="true" t="shared" si="48" ref="AE99:AE121">+W99/6</f>
        <v>0.002430555555555555</v>
      </c>
      <c r="AF99" s="106">
        <f aca="true" t="shared" si="49" ref="AF99:AF121">AJ99-R99</f>
        <v>0.0006944444444444437</v>
      </c>
      <c r="AG99" s="106">
        <f aca="true" t="shared" si="50" ref="AG99:AG121">AK99-AJ99</f>
        <v>0.006944444444444444</v>
      </c>
      <c r="AH99" s="109">
        <f aca="true" t="shared" si="51" ref="AH99:AH121">AL99-AK99</f>
        <v>0.006944444444444444</v>
      </c>
      <c r="AJ99" s="111">
        <v>0.006944444444444444</v>
      </c>
      <c r="AK99" s="112">
        <v>0.013888888888888888</v>
      </c>
      <c r="AL99" s="113">
        <v>0.020833333333333332</v>
      </c>
      <c r="AP99" s="114"/>
      <c r="AQ99" s="114"/>
      <c r="AR99" s="115"/>
      <c r="AS99" s="116"/>
      <c r="AT99" s="116"/>
      <c r="AU99" s="116"/>
    </row>
    <row r="100" spans="2:47" s="110" customFormat="1" ht="24.75" customHeight="1" hidden="1">
      <c r="B100" s="91"/>
      <c r="C100" s="92">
        <v>98</v>
      </c>
      <c r="D100" s="92"/>
      <c r="E100" s="93">
        <v>98</v>
      </c>
      <c r="F100" s="93"/>
      <c r="G100" s="94" t="s">
        <v>44</v>
      </c>
      <c r="H100" s="95" t="s">
        <v>78</v>
      </c>
      <c r="I100" s="96" t="s">
        <v>19</v>
      </c>
      <c r="J100" s="97">
        <v>1956</v>
      </c>
      <c r="K100" s="97">
        <v>72</v>
      </c>
      <c r="L100" s="97">
        <v>75</v>
      </c>
      <c r="M100" s="97">
        <v>76</v>
      </c>
      <c r="N100" s="97"/>
      <c r="O100" s="97">
        <v>178</v>
      </c>
      <c r="P100" s="117"/>
      <c r="Q100" s="99" t="str">
        <f t="shared" si="39"/>
        <v>E</v>
      </c>
      <c r="R100" s="100">
        <f t="shared" si="40"/>
        <v>0.003819444</v>
      </c>
      <c r="S100" s="101">
        <f t="shared" si="41"/>
        <v>0</v>
      </c>
      <c r="T100" s="101">
        <f t="shared" si="42"/>
        <v>1.0857979591836735</v>
      </c>
      <c r="U100" s="102">
        <f t="shared" si="43"/>
        <v>0</v>
      </c>
      <c r="V100" s="103">
        <f t="shared" si="44"/>
        <v>0.02083333333333333</v>
      </c>
      <c r="W100" s="104">
        <f t="shared" si="45"/>
        <v>0.01701388933333333</v>
      </c>
      <c r="X100" s="105">
        <v>0.01559027822222222</v>
      </c>
      <c r="Y100" s="106">
        <v>0.01607638933333333</v>
      </c>
      <c r="Z100" s="106">
        <v>0.015567130074074073</v>
      </c>
      <c r="AA100" s="106">
        <v>0.015196759703703705</v>
      </c>
      <c r="AB100" s="106">
        <v>0.015555558888888887</v>
      </c>
      <c r="AC100" s="106" t="e">
        <f t="shared" si="46"/>
        <v>#DIV/0!</v>
      </c>
      <c r="AD100" s="107">
        <f t="shared" si="47"/>
        <v>14.693877551020408</v>
      </c>
      <c r="AE100" s="108">
        <f t="shared" si="48"/>
        <v>0.0028356482222222216</v>
      </c>
      <c r="AF100" s="106">
        <f t="shared" si="49"/>
        <v>0.003125000444444444</v>
      </c>
      <c r="AG100" s="106">
        <f t="shared" si="50"/>
        <v>0.006944444444444444</v>
      </c>
      <c r="AH100" s="109">
        <f t="shared" si="51"/>
        <v>0.006944444444444444</v>
      </c>
      <c r="AJ100" s="111">
        <v>0.006944444444444444</v>
      </c>
      <c r="AK100" s="112">
        <v>0.013888888888888888</v>
      </c>
      <c r="AL100" s="113">
        <v>0.020833333333333332</v>
      </c>
      <c r="AP100" s="114"/>
      <c r="AQ100" s="114"/>
      <c r="AR100" s="115"/>
      <c r="AS100" s="116"/>
      <c r="AT100" s="116"/>
      <c r="AU100" s="116"/>
    </row>
    <row r="101" spans="2:47" s="110" customFormat="1" ht="24.75" customHeight="1" hidden="1">
      <c r="B101" s="91"/>
      <c r="C101" s="92">
        <v>99</v>
      </c>
      <c r="D101" s="92"/>
      <c r="E101" s="93">
        <v>99</v>
      </c>
      <c r="F101" s="93"/>
      <c r="G101" s="120" t="s">
        <v>124</v>
      </c>
      <c r="H101" s="121" t="s">
        <v>125</v>
      </c>
      <c r="I101" s="122" t="s">
        <v>73</v>
      </c>
      <c r="J101" s="123">
        <v>1981</v>
      </c>
      <c r="K101" s="123">
        <v>60</v>
      </c>
      <c r="L101" s="123"/>
      <c r="M101" s="123"/>
      <c r="N101" s="123"/>
      <c r="O101" s="123">
        <v>173</v>
      </c>
      <c r="P101" s="117"/>
      <c r="Q101" s="99" t="str">
        <f t="shared" si="39"/>
        <v>F</v>
      </c>
      <c r="R101" s="100">
        <f t="shared" si="40"/>
        <v>0.0041666</v>
      </c>
      <c r="S101" s="101">
        <f t="shared" si="41"/>
        <v>0</v>
      </c>
      <c r="T101" s="101">
        <f t="shared" si="42"/>
        <v>0.6645923076923076</v>
      </c>
      <c r="U101" s="102">
        <f t="shared" si="43"/>
        <v>0</v>
      </c>
      <c r="V101" s="103">
        <f t="shared" si="44"/>
        <v>0.03125</v>
      </c>
      <c r="W101" s="104">
        <f t="shared" si="45"/>
        <v>0.0270834</v>
      </c>
      <c r="X101" s="105"/>
      <c r="Y101" s="106"/>
      <c r="Z101" s="119"/>
      <c r="AA101" s="119"/>
      <c r="AB101" s="119"/>
      <c r="AC101" s="106" t="e">
        <f t="shared" si="46"/>
        <v>#DIV/0!</v>
      </c>
      <c r="AD101" s="107">
        <f t="shared" si="47"/>
        <v>9.23076923076923</v>
      </c>
      <c r="AE101" s="108">
        <f t="shared" si="48"/>
        <v>0.0045139</v>
      </c>
      <c r="AF101" s="106">
        <f t="shared" si="49"/>
        <v>0.006250066666666666</v>
      </c>
      <c r="AG101" s="106">
        <f t="shared" si="50"/>
        <v>0.010416666666666666</v>
      </c>
      <c r="AH101" s="109">
        <f t="shared" si="51"/>
        <v>0.010416666666666668</v>
      </c>
      <c r="AJ101" s="135">
        <v>0.010416666666666666</v>
      </c>
      <c r="AK101" s="136">
        <v>0.020833333333333332</v>
      </c>
      <c r="AL101" s="137">
        <v>0.03125</v>
      </c>
      <c r="AP101" s="114"/>
      <c r="AQ101" s="114"/>
      <c r="AR101" s="118"/>
      <c r="AS101" s="116"/>
      <c r="AT101" s="116"/>
      <c r="AU101" s="116"/>
    </row>
    <row r="102" spans="2:47" s="110" customFormat="1" ht="24.75" customHeight="1" hidden="1">
      <c r="B102" s="91"/>
      <c r="C102" s="92">
        <v>100</v>
      </c>
      <c r="D102" s="92"/>
      <c r="E102" s="93">
        <v>100</v>
      </c>
      <c r="F102" s="93"/>
      <c r="G102" s="94" t="s">
        <v>44</v>
      </c>
      <c r="H102" s="95" t="s">
        <v>126</v>
      </c>
      <c r="I102" s="96" t="s">
        <v>19</v>
      </c>
      <c r="J102" s="97">
        <v>1965</v>
      </c>
      <c r="K102" s="97">
        <v>75</v>
      </c>
      <c r="L102" s="97"/>
      <c r="M102" s="97"/>
      <c r="N102" s="97"/>
      <c r="O102" s="97">
        <v>176</v>
      </c>
      <c r="P102" s="117"/>
      <c r="Q102" s="99" t="str">
        <f t="shared" si="39"/>
        <v>G</v>
      </c>
      <c r="R102" s="100">
        <f t="shared" si="40"/>
        <v>0.00520833</v>
      </c>
      <c r="S102" s="101">
        <f t="shared" si="41"/>
        <v>0</v>
      </c>
      <c r="T102" s="101">
        <f t="shared" si="42"/>
        <v>1.1865</v>
      </c>
      <c r="U102" s="102">
        <f t="shared" si="43"/>
        <v>0</v>
      </c>
      <c r="V102" s="103">
        <f t="shared" si="44"/>
        <v>0.020833333333333332</v>
      </c>
      <c r="W102" s="104">
        <f t="shared" si="45"/>
        <v>0.01562500333333333</v>
      </c>
      <c r="X102" s="105"/>
      <c r="Y102" s="106"/>
      <c r="Z102" s="106">
        <v>0.017673614444444444</v>
      </c>
      <c r="AA102" s="106">
        <v>0.017013892222222222</v>
      </c>
      <c r="AB102" s="106"/>
      <c r="AC102" s="106" t="e">
        <f t="shared" si="46"/>
        <v>#DIV/0!</v>
      </c>
      <c r="AD102" s="107">
        <f t="shared" si="47"/>
        <v>16</v>
      </c>
      <c r="AE102" s="108">
        <f t="shared" si="48"/>
        <v>0.002604167222222222</v>
      </c>
      <c r="AF102" s="106">
        <f t="shared" si="49"/>
        <v>0.0017361144444444443</v>
      </c>
      <c r="AG102" s="106">
        <f t="shared" si="50"/>
        <v>0.006944444444444444</v>
      </c>
      <c r="AH102" s="109">
        <f t="shared" si="51"/>
        <v>0.006944444444444444</v>
      </c>
      <c r="AJ102" s="111">
        <v>0.006944444444444444</v>
      </c>
      <c r="AK102" s="112">
        <v>0.013888888888888888</v>
      </c>
      <c r="AL102" s="113">
        <v>0.020833333333333332</v>
      </c>
      <c r="AP102" s="114"/>
      <c r="AQ102" s="114"/>
      <c r="AR102" s="115"/>
      <c r="AS102" s="116"/>
      <c r="AT102" s="116"/>
      <c r="AU102" s="116"/>
    </row>
    <row r="103" spans="2:38" s="110" customFormat="1" ht="24.75" customHeight="1" hidden="1">
      <c r="B103" s="91"/>
      <c r="C103" s="92">
        <v>101</v>
      </c>
      <c r="D103" s="92"/>
      <c r="E103" s="93">
        <v>101</v>
      </c>
      <c r="F103" s="93"/>
      <c r="G103" s="94" t="s">
        <v>203</v>
      </c>
      <c r="H103" s="95" t="s">
        <v>251</v>
      </c>
      <c r="I103" s="96" t="s">
        <v>19</v>
      </c>
      <c r="J103" s="97">
        <v>1971</v>
      </c>
      <c r="K103" s="97">
        <v>78</v>
      </c>
      <c r="L103" s="97"/>
      <c r="M103" s="97"/>
      <c r="N103" s="97"/>
      <c r="O103" s="97">
        <v>178</v>
      </c>
      <c r="P103" s="117"/>
      <c r="Q103" s="99" t="str">
        <f t="shared" si="39"/>
        <v>H</v>
      </c>
      <c r="R103" s="100">
        <f t="shared" si="40"/>
        <v>0.005555</v>
      </c>
      <c r="S103" s="101">
        <f t="shared" si="41"/>
        <v>0</v>
      </c>
      <c r="T103" s="101">
        <f t="shared" si="42"/>
        <v>1.2145363636363637</v>
      </c>
      <c r="U103" s="102">
        <f t="shared" si="43"/>
        <v>0</v>
      </c>
      <c r="V103" s="103">
        <f t="shared" si="44"/>
        <v>0.020833333333333332</v>
      </c>
      <c r="W103" s="104">
        <f t="shared" si="45"/>
        <v>0.015278333333333331</v>
      </c>
      <c r="X103" s="105"/>
      <c r="Y103" s="106"/>
      <c r="Z103" s="106"/>
      <c r="AA103" s="106">
        <v>0.0178362037037037</v>
      </c>
      <c r="AB103" s="106"/>
      <c r="AC103" s="106" t="e">
        <f t="shared" si="46"/>
        <v>#DIV/0!</v>
      </c>
      <c r="AD103" s="107">
        <f t="shared" si="47"/>
        <v>16.363636363636363</v>
      </c>
      <c r="AE103" s="108">
        <f t="shared" si="48"/>
        <v>0.0025463888888888884</v>
      </c>
      <c r="AF103" s="106">
        <f t="shared" si="49"/>
        <v>0.001389444444444444</v>
      </c>
      <c r="AG103" s="106">
        <f t="shared" si="50"/>
        <v>0.006944444444444444</v>
      </c>
      <c r="AH103" s="109">
        <f t="shared" si="51"/>
        <v>0.006944444444444444</v>
      </c>
      <c r="AJ103" s="111">
        <v>0.006944444444444444</v>
      </c>
      <c r="AK103" s="112">
        <v>0.013888888888888888</v>
      </c>
      <c r="AL103" s="113">
        <v>0.020833333333333332</v>
      </c>
    </row>
    <row r="104" spans="2:38" s="110" customFormat="1" ht="24.75" customHeight="1" hidden="1">
      <c r="B104" s="91"/>
      <c r="C104" s="92">
        <v>102</v>
      </c>
      <c r="D104" s="92"/>
      <c r="E104" s="93">
        <v>102</v>
      </c>
      <c r="F104" s="93"/>
      <c r="G104" s="94" t="s">
        <v>57</v>
      </c>
      <c r="H104" s="95" t="s">
        <v>58</v>
      </c>
      <c r="I104" s="96" t="s">
        <v>19</v>
      </c>
      <c r="J104" s="97">
        <v>1953</v>
      </c>
      <c r="K104" s="97">
        <v>88</v>
      </c>
      <c r="L104" s="97"/>
      <c r="M104" s="97"/>
      <c r="N104" s="97"/>
      <c r="O104" s="97">
        <v>185</v>
      </c>
      <c r="P104" s="117"/>
      <c r="Q104" s="99" t="str">
        <f t="shared" si="39"/>
        <v>E</v>
      </c>
      <c r="R104" s="100">
        <f t="shared" si="40"/>
        <v>0.003819444</v>
      </c>
      <c r="S104" s="101">
        <f t="shared" si="41"/>
        <v>0</v>
      </c>
      <c r="T104" s="101">
        <f t="shared" si="42"/>
        <v>1.0857979591836735</v>
      </c>
      <c r="U104" s="102">
        <f t="shared" si="43"/>
        <v>0</v>
      </c>
      <c r="V104" s="103">
        <f t="shared" si="44"/>
        <v>0.02083333333333333</v>
      </c>
      <c r="W104" s="104">
        <f t="shared" si="45"/>
        <v>0.01701388933333333</v>
      </c>
      <c r="X104" s="105"/>
      <c r="Y104" s="106"/>
      <c r="Z104" s="119"/>
      <c r="AA104" s="119"/>
      <c r="AB104" s="106">
        <v>0.019386574518518516</v>
      </c>
      <c r="AC104" s="106" t="e">
        <f t="shared" si="46"/>
        <v>#DIV/0!</v>
      </c>
      <c r="AD104" s="107">
        <f t="shared" si="47"/>
        <v>14.693877551020408</v>
      </c>
      <c r="AE104" s="108">
        <f t="shared" si="48"/>
        <v>0.0028356482222222216</v>
      </c>
      <c r="AF104" s="106">
        <f t="shared" si="49"/>
        <v>0.003125000444444444</v>
      </c>
      <c r="AG104" s="106">
        <f t="shared" si="50"/>
        <v>0.006944444444444444</v>
      </c>
      <c r="AH104" s="109">
        <f t="shared" si="51"/>
        <v>0.006944444444444444</v>
      </c>
      <c r="AJ104" s="111">
        <v>0.006944444444444444</v>
      </c>
      <c r="AK104" s="112">
        <v>0.013888888888888888</v>
      </c>
      <c r="AL104" s="113">
        <v>0.020833333333333332</v>
      </c>
    </row>
    <row r="105" spans="2:38" s="110" customFormat="1" ht="24.75" customHeight="1" hidden="1">
      <c r="B105" s="91"/>
      <c r="C105" s="92">
        <v>103</v>
      </c>
      <c r="D105" s="92"/>
      <c r="E105" s="93">
        <v>103</v>
      </c>
      <c r="F105" s="93"/>
      <c r="G105" s="94" t="s">
        <v>203</v>
      </c>
      <c r="H105" s="95" t="s">
        <v>204</v>
      </c>
      <c r="I105" s="96" t="s">
        <v>19</v>
      </c>
      <c r="J105" s="97">
        <v>1970</v>
      </c>
      <c r="K105" s="97">
        <v>85</v>
      </c>
      <c r="L105" s="97"/>
      <c r="M105" s="97"/>
      <c r="N105" s="97"/>
      <c r="O105" s="97">
        <v>178</v>
      </c>
      <c r="P105" s="117"/>
      <c r="Q105" s="99" t="str">
        <f t="shared" si="39"/>
        <v>G</v>
      </c>
      <c r="R105" s="100">
        <f t="shared" si="40"/>
        <v>0.00520833</v>
      </c>
      <c r="S105" s="101">
        <f t="shared" si="41"/>
        <v>0</v>
      </c>
      <c r="T105" s="101">
        <f t="shared" si="42"/>
        <v>1.1865</v>
      </c>
      <c r="U105" s="102">
        <f t="shared" si="43"/>
        <v>0</v>
      </c>
      <c r="V105" s="103">
        <f t="shared" si="44"/>
        <v>0.020833333333333332</v>
      </c>
      <c r="W105" s="104">
        <f t="shared" si="45"/>
        <v>0.01562500333333333</v>
      </c>
      <c r="X105" s="105"/>
      <c r="Y105" s="106"/>
      <c r="Z105" s="106">
        <v>0.02334546296296296</v>
      </c>
      <c r="AA105" s="106"/>
      <c r="AB105" s="106"/>
      <c r="AC105" s="106" t="e">
        <f t="shared" si="46"/>
        <v>#DIV/0!</v>
      </c>
      <c r="AD105" s="107">
        <f t="shared" si="47"/>
        <v>16</v>
      </c>
      <c r="AE105" s="108">
        <f t="shared" si="48"/>
        <v>0.002604167222222222</v>
      </c>
      <c r="AF105" s="106">
        <f t="shared" si="49"/>
        <v>0.0017361144444444443</v>
      </c>
      <c r="AG105" s="106">
        <f t="shared" si="50"/>
        <v>0.006944444444444444</v>
      </c>
      <c r="AH105" s="109">
        <f t="shared" si="51"/>
        <v>0.006944444444444444</v>
      </c>
      <c r="AJ105" s="111">
        <v>0.006944444444444444</v>
      </c>
      <c r="AK105" s="112">
        <v>0.013888888888888888</v>
      </c>
      <c r="AL105" s="113">
        <v>0.020833333333333332</v>
      </c>
    </row>
    <row r="106" spans="2:38" s="110" customFormat="1" ht="24.75" customHeight="1" hidden="1">
      <c r="B106" s="91"/>
      <c r="C106" s="92">
        <v>104</v>
      </c>
      <c r="D106" s="92"/>
      <c r="E106" s="93">
        <v>104</v>
      </c>
      <c r="F106" s="93"/>
      <c r="G106" s="94" t="s">
        <v>182</v>
      </c>
      <c r="H106" s="95" t="s">
        <v>84</v>
      </c>
      <c r="I106" s="96" t="s">
        <v>19</v>
      </c>
      <c r="J106" s="97">
        <v>1957</v>
      </c>
      <c r="K106" s="97">
        <v>84</v>
      </c>
      <c r="L106" s="97"/>
      <c r="M106" s="97">
        <v>83</v>
      </c>
      <c r="N106" s="97"/>
      <c r="O106" s="97">
        <v>188</v>
      </c>
      <c r="P106" s="117"/>
      <c r="Q106" s="99" t="str">
        <f t="shared" si="39"/>
        <v>E</v>
      </c>
      <c r="R106" s="100">
        <f t="shared" si="40"/>
        <v>0.003819444</v>
      </c>
      <c r="S106" s="101">
        <f t="shared" si="41"/>
        <v>0</v>
      </c>
      <c r="T106" s="101">
        <f t="shared" si="42"/>
        <v>1.0857979591836735</v>
      </c>
      <c r="U106" s="102">
        <f t="shared" si="43"/>
        <v>0</v>
      </c>
      <c r="V106" s="103">
        <f t="shared" si="44"/>
        <v>0.02083333333333333</v>
      </c>
      <c r="W106" s="104">
        <f t="shared" si="45"/>
        <v>0.01701388933333333</v>
      </c>
      <c r="X106" s="105">
        <v>0.016990741185185183</v>
      </c>
      <c r="Y106" s="106"/>
      <c r="Z106" s="106"/>
      <c r="AA106" s="106"/>
      <c r="AB106" s="106"/>
      <c r="AC106" s="106" t="e">
        <f t="shared" si="46"/>
        <v>#DIV/0!</v>
      </c>
      <c r="AD106" s="107">
        <f t="shared" si="47"/>
        <v>14.693877551020408</v>
      </c>
      <c r="AE106" s="108">
        <f t="shared" si="48"/>
        <v>0.0028356482222222216</v>
      </c>
      <c r="AF106" s="106">
        <f t="shared" si="49"/>
        <v>0.003125000444444444</v>
      </c>
      <c r="AG106" s="106">
        <f t="shared" si="50"/>
        <v>0.006944444444444444</v>
      </c>
      <c r="AH106" s="109">
        <f t="shared" si="51"/>
        <v>0.006944444444444444</v>
      </c>
      <c r="AJ106" s="111">
        <v>0.006944444444444444</v>
      </c>
      <c r="AK106" s="112">
        <v>0.013888888888888888</v>
      </c>
      <c r="AL106" s="113">
        <v>0.020833333333333332</v>
      </c>
    </row>
    <row r="107" spans="2:38" s="110" customFormat="1" ht="24.75" customHeight="1" hidden="1">
      <c r="B107" s="91"/>
      <c r="C107" s="92">
        <v>105</v>
      </c>
      <c r="D107" s="92"/>
      <c r="E107" s="93">
        <v>105</v>
      </c>
      <c r="F107" s="93"/>
      <c r="G107" s="94" t="s">
        <v>80</v>
      </c>
      <c r="H107" s="95" t="s">
        <v>81</v>
      </c>
      <c r="I107" s="96" t="s">
        <v>19</v>
      </c>
      <c r="J107" s="97">
        <v>1968</v>
      </c>
      <c r="K107" s="97">
        <v>80</v>
      </c>
      <c r="L107" s="97">
        <v>78</v>
      </c>
      <c r="M107" s="97">
        <v>78</v>
      </c>
      <c r="N107" s="97"/>
      <c r="O107" s="97">
        <v>182</v>
      </c>
      <c r="P107" s="117"/>
      <c r="Q107" s="99" t="str">
        <f t="shared" si="39"/>
        <v>G</v>
      </c>
      <c r="R107" s="100">
        <f t="shared" si="40"/>
        <v>0.00520833</v>
      </c>
      <c r="S107" s="101">
        <f t="shared" si="41"/>
        <v>0</v>
      </c>
      <c r="T107" s="101">
        <f t="shared" si="42"/>
        <v>1.1865</v>
      </c>
      <c r="U107" s="102">
        <f t="shared" si="43"/>
        <v>0</v>
      </c>
      <c r="V107" s="103">
        <f t="shared" si="44"/>
        <v>0.020833333333333332</v>
      </c>
      <c r="W107" s="104">
        <f t="shared" si="45"/>
        <v>0.01562500333333333</v>
      </c>
      <c r="X107" s="105">
        <v>0.01626157740740741</v>
      </c>
      <c r="Y107" s="106">
        <v>0.01604167</v>
      </c>
      <c r="Z107" s="119"/>
      <c r="AA107" s="106">
        <v>0.016215833333333336</v>
      </c>
      <c r="AB107" s="106">
        <v>0.016215833333333336</v>
      </c>
      <c r="AC107" s="106" t="e">
        <f t="shared" si="46"/>
        <v>#DIV/0!</v>
      </c>
      <c r="AD107" s="107">
        <f t="shared" si="47"/>
        <v>16</v>
      </c>
      <c r="AE107" s="108">
        <f t="shared" si="48"/>
        <v>0.002604167222222222</v>
      </c>
      <c r="AF107" s="106">
        <f t="shared" si="49"/>
        <v>0.0017361144444444443</v>
      </c>
      <c r="AG107" s="106">
        <f t="shared" si="50"/>
        <v>0.006944444444444444</v>
      </c>
      <c r="AH107" s="109">
        <f t="shared" si="51"/>
        <v>0.006944444444444444</v>
      </c>
      <c r="AJ107" s="111">
        <v>0.006944444444444444</v>
      </c>
      <c r="AK107" s="112">
        <v>0.013888888888888888</v>
      </c>
      <c r="AL107" s="113">
        <v>0.020833333333333332</v>
      </c>
    </row>
    <row r="108" spans="2:38" s="110" customFormat="1" ht="24.75" customHeight="1" hidden="1">
      <c r="B108" s="91"/>
      <c r="C108" s="92">
        <v>106</v>
      </c>
      <c r="D108" s="92"/>
      <c r="E108" s="93">
        <v>106</v>
      </c>
      <c r="F108" s="93"/>
      <c r="G108" s="94" t="s">
        <v>70</v>
      </c>
      <c r="H108" s="95" t="s">
        <v>68</v>
      </c>
      <c r="I108" s="96" t="s">
        <v>19</v>
      </c>
      <c r="J108" s="97">
        <v>1953</v>
      </c>
      <c r="K108" s="97">
        <v>81</v>
      </c>
      <c r="L108" s="97"/>
      <c r="M108" s="97"/>
      <c r="N108" s="97"/>
      <c r="O108" s="97">
        <v>180</v>
      </c>
      <c r="P108" s="117"/>
      <c r="Q108" s="99" t="str">
        <f t="shared" si="39"/>
        <v>E</v>
      </c>
      <c r="R108" s="100">
        <f t="shared" si="40"/>
        <v>0.003819444</v>
      </c>
      <c r="S108" s="101">
        <f t="shared" si="41"/>
        <v>0</v>
      </c>
      <c r="T108" s="101">
        <f t="shared" si="42"/>
        <v>1.0857979591836735</v>
      </c>
      <c r="U108" s="102">
        <f t="shared" si="43"/>
        <v>0</v>
      </c>
      <c r="V108" s="103">
        <f t="shared" si="44"/>
        <v>0.02083333333333333</v>
      </c>
      <c r="W108" s="104">
        <f t="shared" si="45"/>
        <v>0.01701388933333333</v>
      </c>
      <c r="X108" s="105"/>
      <c r="Y108" s="106"/>
      <c r="Z108" s="119"/>
      <c r="AA108" s="119"/>
      <c r="AB108" s="119"/>
      <c r="AC108" s="106" t="e">
        <f t="shared" si="46"/>
        <v>#DIV/0!</v>
      </c>
      <c r="AD108" s="107">
        <f t="shared" si="47"/>
        <v>14.693877551020408</v>
      </c>
      <c r="AE108" s="108">
        <f t="shared" si="48"/>
        <v>0.0028356482222222216</v>
      </c>
      <c r="AF108" s="106">
        <f t="shared" si="49"/>
        <v>0.003125000444444444</v>
      </c>
      <c r="AG108" s="106">
        <f t="shared" si="50"/>
        <v>0.006944444444444444</v>
      </c>
      <c r="AH108" s="109">
        <f t="shared" si="51"/>
        <v>0.006944444444444444</v>
      </c>
      <c r="AJ108" s="111">
        <v>0.006944444444444444</v>
      </c>
      <c r="AK108" s="112">
        <v>0.013888888888888888</v>
      </c>
      <c r="AL108" s="113">
        <v>0.020833333333333332</v>
      </c>
    </row>
    <row r="109" spans="2:38" s="110" customFormat="1" ht="24.75" customHeight="1" hidden="1">
      <c r="B109" s="91"/>
      <c r="C109" s="92">
        <v>107</v>
      </c>
      <c r="D109" s="92"/>
      <c r="E109" s="93">
        <v>107</v>
      </c>
      <c r="F109" s="93"/>
      <c r="G109" s="94" t="s">
        <v>53</v>
      </c>
      <c r="H109" s="95" t="s">
        <v>128</v>
      </c>
      <c r="I109" s="96" t="s">
        <v>19</v>
      </c>
      <c r="J109" s="97">
        <v>1979</v>
      </c>
      <c r="K109" s="97">
        <v>75</v>
      </c>
      <c r="L109" s="97"/>
      <c r="M109" s="97"/>
      <c r="N109" s="97"/>
      <c r="O109" s="97">
        <v>182</v>
      </c>
      <c r="P109" s="117"/>
      <c r="Q109" s="99" t="str">
        <f t="shared" si="39"/>
        <v>I</v>
      </c>
      <c r="R109" s="100">
        <f t="shared" si="40"/>
        <v>0.00590277</v>
      </c>
      <c r="S109" s="101">
        <f t="shared" si="41"/>
        <v>0</v>
      </c>
      <c r="T109" s="101">
        <f t="shared" si="42"/>
        <v>1.2438767441860468</v>
      </c>
      <c r="U109" s="102">
        <f t="shared" si="43"/>
        <v>0</v>
      </c>
      <c r="V109" s="103">
        <f t="shared" si="44"/>
        <v>0.020833333333333332</v>
      </c>
      <c r="W109" s="104">
        <f t="shared" si="45"/>
        <v>0.014930563333333332</v>
      </c>
      <c r="X109" s="105"/>
      <c r="Y109" s="106"/>
      <c r="Z109" s="119"/>
      <c r="AA109" s="106">
        <v>0.021203703703703704</v>
      </c>
      <c r="AB109" s="106"/>
      <c r="AC109" s="106" t="e">
        <f t="shared" si="46"/>
        <v>#DIV/0!</v>
      </c>
      <c r="AD109" s="107">
        <f t="shared" si="47"/>
        <v>16.74418604651163</v>
      </c>
      <c r="AE109" s="108">
        <f t="shared" si="48"/>
        <v>0.002488427222222222</v>
      </c>
      <c r="AF109" s="106">
        <f t="shared" si="49"/>
        <v>0.0010416744444444442</v>
      </c>
      <c r="AG109" s="106">
        <f t="shared" si="50"/>
        <v>0.006944444444444444</v>
      </c>
      <c r="AH109" s="109">
        <f t="shared" si="51"/>
        <v>0.006944444444444444</v>
      </c>
      <c r="AJ109" s="111">
        <v>0.006944444444444444</v>
      </c>
      <c r="AK109" s="112">
        <v>0.013888888888888888</v>
      </c>
      <c r="AL109" s="113">
        <v>0.020833333333333332</v>
      </c>
    </row>
    <row r="110" spans="2:38" s="110" customFormat="1" ht="24.75" customHeight="1" hidden="1">
      <c r="B110" s="91"/>
      <c r="C110" s="92">
        <v>108</v>
      </c>
      <c r="D110" s="92"/>
      <c r="E110" s="93">
        <v>108</v>
      </c>
      <c r="F110" s="93"/>
      <c r="G110" s="94" t="s">
        <v>127</v>
      </c>
      <c r="H110" s="95" t="s">
        <v>128</v>
      </c>
      <c r="I110" s="96" t="s">
        <v>19</v>
      </c>
      <c r="J110" s="97">
        <v>1952</v>
      </c>
      <c r="K110" s="97">
        <v>60</v>
      </c>
      <c r="L110" s="97"/>
      <c r="M110" s="97"/>
      <c r="N110" s="97"/>
      <c r="O110" s="97">
        <v>174</v>
      </c>
      <c r="P110" s="117"/>
      <c r="Q110" s="99" t="str">
        <f t="shared" si="39"/>
        <v>E</v>
      </c>
      <c r="R110" s="100">
        <f t="shared" si="40"/>
        <v>0.003819444</v>
      </c>
      <c r="S110" s="101">
        <f t="shared" si="41"/>
        <v>0</v>
      </c>
      <c r="T110" s="101">
        <f t="shared" si="42"/>
        <v>1.0857979591836735</v>
      </c>
      <c r="U110" s="102">
        <f t="shared" si="43"/>
        <v>0</v>
      </c>
      <c r="V110" s="103">
        <f t="shared" si="44"/>
        <v>0.02083333333333333</v>
      </c>
      <c r="W110" s="104">
        <f t="shared" si="45"/>
        <v>0.01701388933333333</v>
      </c>
      <c r="X110" s="105"/>
      <c r="Y110" s="106"/>
      <c r="Z110" s="119"/>
      <c r="AA110" s="119"/>
      <c r="AB110" s="119"/>
      <c r="AC110" s="106" t="e">
        <f t="shared" si="46"/>
        <v>#DIV/0!</v>
      </c>
      <c r="AD110" s="107">
        <f t="shared" si="47"/>
        <v>14.693877551020408</v>
      </c>
      <c r="AE110" s="108">
        <f t="shared" si="48"/>
        <v>0.0028356482222222216</v>
      </c>
      <c r="AF110" s="106">
        <f t="shared" si="49"/>
        <v>0.003125000444444444</v>
      </c>
      <c r="AG110" s="106">
        <f t="shared" si="50"/>
        <v>0.006944444444444444</v>
      </c>
      <c r="AH110" s="109">
        <f t="shared" si="51"/>
        <v>0.006944444444444444</v>
      </c>
      <c r="AJ110" s="111">
        <v>0.006944444444444444</v>
      </c>
      <c r="AK110" s="112">
        <v>0.013888888888888888</v>
      </c>
      <c r="AL110" s="113">
        <v>0.020833333333333332</v>
      </c>
    </row>
    <row r="111" spans="2:38" s="110" customFormat="1" ht="24.75" customHeight="1" hidden="1">
      <c r="B111" s="91"/>
      <c r="C111" s="92">
        <v>109</v>
      </c>
      <c r="D111" s="92"/>
      <c r="E111" s="93">
        <v>109</v>
      </c>
      <c r="F111" s="93"/>
      <c r="G111" s="94" t="s">
        <v>59</v>
      </c>
      <c r="H111" s="95" t="s">
        <v>304</v>
      </c>
      <c r="I111" s="96" t="s">
        <v>19</v>
      </c>
      <c r="J111" s="97">
        <v>1995</v>
      </c>
      <c r="K111" s="97"/>
      <c r="L111" s="97"/>
      <c r="M111" s="97">
        <v>63</v>
      </c>
      <c r="N111" s="97"/>
      <c r="O111" s="97">
        <v>165</v>
      </c>
      <c r="P111" s="117"/>
      <c r="Q111" s="99" t="str">
        <f t="shared" si="39"/>
        <v>J</v>
      </c>
      <c r="R111" s="100">
        <f t="shared" si="40"/>
        <v>0.00625</v>
      </c>
      <c r="S111" s="101">
        <f t="shared" si="41"/>
        <v>0</v>
      </c>
      <c r="T111" s="101">
        <f t="shared" si="42"/>
        <v>1.2746142857142857</v>
      </c>
      <c r="U111" s="102">
        <f t="shared" si="43"/>
        <v>0</v>
      </c>
      <c r="V111" s="103">
        <f t="shared" si="44"/>
        <v>0.020833333333333332</v>
      </c>
      <c r="W111" s="104">
        <f t="shared" si="45"/>
        <v>0.014583333333333332</v>
      </c>
      <c r="X111" s="105">
        <v>0.021180555555555557</v>
      </c>
      <c r="Y111" s="106"/>
      <c r="Z111" s="106"/>
      <c r="AA111" s="106"/>
      <c r="AB111" s="106"/>
      <c r="AC111" s="106" t="e">
        <f t="shared" si="46"/>
        <v>#DIV/0!</v>
      </c>
      <c r="AD111" s="107">
        <f t="shared" si="47"/>
        <v>17.142857142857142</v>
      </c>
      <c r="AE111" s="108">
        <f t="shared" si="48"/>
        <v>0.002430555555555555</v>
      </c>
      <c r="AF111" s="106">
        <f t="shared" si="49"/>
        <v>0.0006944444444444437</v>
      </c>
      <c r="AG111" s="106">
        <f t="shared" si="50"/>
        <v>0.006944444444444444</v>
      </c>
      <c r="AH111" s="109">
        <f t="shared" si="51"/>
        <v>0.006944444444444444</v>
      </c>
      <c r="AJ111" s="111">
        <v>0.006944444444444444</v>
      </c>
      <c r="AK111" s="112">
        <v>0.013888888888888888</v>
      </c>
      <c r="AL111" s="113">
        <v>0.020833333333333332</v>
      </c>
    </row>
    <row r="112" spans="2:38" s="110" customFormat="1" ht="24.75" customHeight="1" hidden="1">
      <c r="B112" s="91"/>
      <c r="C112" s="92">
        <v>110</v>
      </c>
      <c r="D112" s="92"/>
      <c r="E112" s="93">
        <v>110</v>
      </c>
      <c r="F112" s="93"/>
      <c r="G112" s="120" t="s">
        <v>102</v>
      </c>
      <c r="H112" s="121" t="s">
        <v>103</v>
      </c>
      <c r="I112" s="122" t="s">
        <v>73</v>
      </c>
      <c r="J112" s="123">
        <v>1966</v>
      </c>
      <c r="K112" s="123">
        <v>57</v>
      </c>
      <c r="L112" s="123">
        <v>56</v>
      </c>
      <c r="M112" s="123">
        <v>58</v>
      </c>
      <c r="N112" s="123"/>
      <c r="O112" s="123">
        <v>160</v>
      </c>
      <c r="P112" s="117"/>
      <c r="Q112" s="99" t="str">
        <f t="shared" si="39"/>
        <v>D</v>
      </c>
      <c r="R112" s="100">
        <f t="shared" si="40"/>
        <v>0.002777777777777778</v>
      </c>
      <c r="S112" s="101">
        <f t="shared" si="41"/>
        <v>0</v>
      </c>
      <c r="T112" s="101">
        <f t="shared" si="42"/>
        <v>0.6298756097560976</v>
      </c>
      <c r="U112" s="102">
        <f t="shared" si="43"/>
        <v>0</v>
      </c>
      <c r="V112" s="103">
        <f t="shared" si="44"/>
        <v>0.03125</v>
      </c>
      <c r="W112" s="104">
        <f t="shared" si="45"/>
        <v>0.02847222222222222</v>
      </c>
      <c r="X112" s="105">
        <v>0.022835648148148147</v>
      </c>
      <c r="Y112" s="106">
        <v>0.023252314814814816</v>
      </c>
      <c r="Z112" s="119">
        <v>0.02319444444444444</v>
      </c>
      <c r="AA112" s="119">
        <v>0.023240740740740742</v>
      </c>
      <c r="AB112" s="119">
        <v>0.025405092592592594</v>
      </c>
      <c r="AC112" s="106" t="e">
        <f t="shared" si="46"/>
        <v>#DIV/0!</v>
      </c>
      <c r="AD112" s="107">
        <f t="shared" si="47"/>
        <v>8.78048780487805</v>
      </c>
      <c r="AE112" s="108">
        <f t="shared" si="48"/>
        <v>0.00474537037037037</v>
      </c>
      <c r="AF112" s="106">
        <f t="shared" si="49"/>
        <v>0.007638888888888888</v>
      </c>
      <c r="AG112" s="106">
        <f t="shared" si="50"/>
        <v>0.010416666666666666</v>
      </c>
      <c r="AH112" s="109">
        <f t="shared" si="51"/>
        <v>0.010416666666666668</v>
      </c>
      <c r="AJ112" s="135">
        <v>0.010416666666666666</v>
      </c>
      <c r="AK112" s="136">
        <v>0.020833333333333332</v>
      </c>
      <c r="AL112" s="137">
        <v>0.03125</v>
      </c>
    </row>
    <row r="113" spans="2:38" s="110" customFormat="1" ht="24.75" customHeight="1" hidden="1">
      <c r="B113" s="91"/>
      <c r="C113" s="92">
        <v>111</v>
      </c>
      <c r="D113" s="92"/>
      <c r="E113" s="93">
        <v>111</v>
      </c>
      <c r="F113" s="93"/>
      <c r="G113" s="94" t="s">
        <v>129</v>
      </c>
      <c r="H113" s="95" t="s">
        <v>130</v>
      </c>
      <c r="I113" s="96" t="s">
        <v>19</v>
      </c>
      <c r="J113" s="97">
        <v>1965</v>
      </c>
      <c r="K113" s="97">
        <v>75</v>
      </c>
      <c r="L113" s="97"/>
      <c r="M113" s="97"/>
      <c r="N113" s="97"/>
      <c r="O113" s="97">
        <v>188</v>
      </c>
      <c r="P113" s="117"/>
      <c r="Q113" s="99" t="str">
        <f t="shared" si="39"/>
        <v>G</v>
      </c>
      <c r="R113" s="100">
        <f t="shared" si="40"/>
        <v>0.00520833</v>
      </c>
      <c r="S113" s="101">
        <f t="shared" si="41"/>
        <v>0</v>
      </c>
      <c r="T113" s="101">
        <f t="shared" si="42"/>
        <v>1.1865</v>
      </c>
      <c r="U113" s="102">
        <f t="shared" si="43"/>
        <v>0</v>
      </c>
      <c r="V113" s="103">
        <f t="shared" si="44"/>
        <v>0.020833333333333332</v>
      </c>
      <c r="W113" s="104">
        <f t="shared" si="45"/>
        <v>0.01562500333333333</v>
      </c>
      <c r="X113" s="105"/>
      <c r="Y113" s="106"/>
      <c r="Z113" s="106">
        <v>0.016655095925925924</v>
      </c>
      <c r="AA113" s="106">
        <v>0.01586805888888889</v>
      </c>
      <c r="AB113" s="106"/>
      <c r="AC113" s="106" t="e">
        <f t="shared" si="46"/>
        <v>#DIV/0!</v>
      </c>
      <c r="AD113" s="107">
        <f t="shared" si="47"/>
        <v>16</v>
      </c>
      <c r="AE113" s="108">
        <f t="shared" si="48"/>
        <v>0.002604167222222222</v>
      </c>
      <c r="AF113" s="106">
        <f t="shared" si="49"/>
        <v>0.0017361144444444443</v>
      </c>
      <c r="AG113" s="106">
        <f t="shared" si="50"/>
        <v>0.006944444444444444</v>
      </c>
      <c r="AH113" s="109">
        <f t="shared" si="51"/>
        <v>0.006944444444444444</v>
      </c>
      <c r="AJ113" s="111">
        <v>0.006944444444444444</v>
      </c>
      <c r="AK113" s="112">
        <v>0.013888888888888888</v>
      </c>
      <c r="AL113" s="113">
        <v>0.020833333333333332</v>
      </c>
    </row>
    <row r="114" spans="2:38" s="110" customFormat="1" ht="24.75" customHeight="1" hidden="1">
      <c r="B114" s="91"/>
      <c r="C114" s="92">
        <v>112</v>
      </c>
      <c r="D114" s="92"/>
      <c r="E114" s="93">
        <v>112</v>
      </c>
      <c r="F114" s="93"/>
      <c r="G114" s="94" t="s">
        <v>40</v>
      </c>
      <c r="H114" s="95" t="s">
        <v>131</v>
      </c>
      <c r="I114" s="96" t="s">
        <v>19</v>
      </c>
      <c r="J114" s="97">
        <v>1962</v>
      </c>
      <c r="K114" s="97">
        <v>57</v>
      </c>
      <c r="L114" s="97"/>
      <c r="M114" s="97"/>
      <c r="N114" s="97"/>
      <c r="O114" s="97">
        <v>167</v>
      </c>
      <c r="P114" s="117"/>
      <c r="Q114" s="99" t="str">
        <f t="shared" si="39"/>
        <v>G</v>
      </c>
      <c r="R114" s="100">
        <f t="shared" si="40"/>
        <v>0.00520833</v>
      </c>
      <c r="S114" s="101">
        <f t="shared" si="41"/>
        <v>0</v>
      </c>
      <c r="T114" s="101">
        <f t="shared" si="42"/>
        <v>1.1865</v>
      </c>
      <c r="U114" s="102">
        <f t="shared" si="43"/>
        <v>0</v>
      </c>
      <c r="V114" s="103">
        <f t="shared" si="44"/>
        <v>0.020833333333333332</v>
      </c>
      <c r="W114" s="104">
        <f t="shared" si="45"/>
        <v>0.01562500333333333</v>
      </c>
      <c r="X114" s="105"/>
      <c r="Y114" s="106"/>
      <c r="Z114" s="119"/>
      <c r="AA114" s="119"/>
      <c r="AB114" s="119"/>
      <c r="AC114" s="106" t="e">
        <f t="shared" si="46"/>
        <v>#DIV/0!</v>
      </c>
      <c r="AD114" s="107">
        <f t="shared" si="47"/>
        <v>16</v>
      </c>
      <c r="AE114" s="108">
        <f t="shared" si="48"/>
        <v>0.002604167222222222</v>
      </c>
      <c r="AF114" s="106">
        <f t="shared" si="49"/>
        <v>0.0017361144444444443</v>
      </c>
      <c r="AG114" s="106">
        <f t="shared" si="50"/>
        <v>0.006944444444444444</v>
      </c>
      <c r="AH114" s="109">
        <f t="shared" si="51"/>
        <v>0.006944444444444444</v>
      </c>
      <c r="AJ114" s="111">
        <v>0.006944444444444444</v>
      </c>
      <c r="AK114" s="112">
        <v>0.013888888888888888</v>
      </c>
      <c r="AL114" s="113">
        <v>0.020833333333333332</v>
      </c>
    </row>
    <row r="115" spans="2:38" s="110" customFormat="1" ht="24.75" customHeight="1" hidden="1">
      <c r="B115" s="91"/>
      <c r="C115" s="92">
        <v>113</v>
      </c>
      <c r="D115" s="92"/>
      <c r="E115" s="93">
        <v>113</v>
      </c>
      <c r="F115" s="93"/>
      <c r="G115" s="94" t="s">
        <v>44</v>
      </c>
      <c r="H115" s="95" t="s">
        <v>132</v>
      </c>
      <c r="I115" s="96" t="s">
        <v>19</v>
      </c>
      <c r="J115" s="97">
        <v>1980</v>
      </c>
      <c r="K115" s="97">
        <v>90</v>
      </c>
      <c r="L115" s="97"/>
      <c r="M115" s="97"/>
      <c r="N115" s="97"/>
      <c r="O115" s="97">
        <v>198</v>
      </c>
      <c r="P115" s="117"/>
      <c r="Q115" s="99" t="str">
        <f t="shared" si="39"/>
        <v>I</v>
      </c>
      <c r="R115" s="100">
        <f t="shared" si="40"/>
        <v>0.00590277</v>
      </c>
      <c r="S115" s="101">
        <f t="shared" si="41"/>
        <v>0</v>
      </c>
      <c r="T115" s="101">
        <f t="shared" si="42"/>
        <v>1.2438767441860468</v>
      </c>
      <c r="U115" s="102">
        <f t="shared" si="43"/>
        <v>0</v>
      </c>
      <c r="V115" s="103">
        <f t="shared" si="44"/>
        <v>0.020833333333333332</v>
      </c>
      <c r="W115" s="104">
        <f t="shared" si="45"/>
        <v>0.014930563333333332</v>
      </c>
      <c r="X115" s="105"/>
      <c r="Y115" s="106"/>
      <c r="Z115" s="119"/>
      <c r="AA115" s="119"/>
      <c r="AB115" s="119"/>
      <c r="AC115" s="106" t="e">
        <f t="shared" si="46"/>
        <v>#DIV/0!</v>
      </c>
      <c r="AD115" s="107">
        <f t="shared" si="47"/>
        <v>16.74418604651163</v>
      </c>
      <c r="AE115" s="108">
        <f t="shared" si="48"/>
        <v>0.002488427222222222</v>
      </c>
      <c r="AF115" s="106">
        <f t="shared" si="49"/>
        <v>0.0010416744444444442</v>
      </c>
      <c r="AG115" s="106">
        <f t="shared" si="50"/>
        <v>0.006944444444444444</v>
      </c>
      <c r="AH115" s="109">
        <f t="shared" si="51"/>
        <v>0.006944444444444444</v>
      </c>
      <c r="AJ115" s="111">
        <v>0.006944444444444444</v>
      </c>
      <c r="AK115" s="112">
        <v>0.013888888888888888</v>
      </c>
      <c r="AL115" s="113">
        <v>0.020833333333333332</v>
      </c>
    </row>
    <row r="116" spans="2:42" s="110" customFormat="1" ht="24.75" customHeight="1" hidden="1">
      <c r="B116" s="91"/>
      <c r="C116" s="92">
        <v>114</v>
      </c>
      <c r="D116" s="92"/>
      <c r="E116" s="93">
        <v>114</v>
      </c>
      <c r="F116" s="93"/>
      <c r="G116" s="94" t="s">
        <v>151</v>
      </c>
      <c r="H116" s="95" t="s">
        <v>302</v>
      </c>
      <c r="I116" s="96" t="s">
        <v>19</v>
      </c>
      <c r="J116" s="97">
        <v>1987</v>
      </c>
      <c r="K116" s="97"/>
      <c r="L116" s="97"/>
      <c r="M116" s="97">
        <v>65</v>
      </c>
      <c r="N116" s="97"/>
      <c r="O116" s="97">
        <v>179</v>
      </c>
      <c r="P116" s="117"/>
      <c r="Q116" s="99" t="str">
        <f t="shared" si="39"/>
        <v>J</v>
      </c>
      <c r="R116" s="100">
        <f t="shared" si="40"/>
        <v>0.00625</v>
      </c>
      <c r="S116" s="101">
        <f t="shared" si="41"/>
        <v>0</v>
      </c>
      <c r="T116" s="101">
        <f t="shared" si="42"/>
        <v>1.2746142857142857</v>
      </c>
      <c r="U116" s="102">
        <f t="shared" si="43"/>
        <v>0</v>
      </c>
      <c r="V116" s="103">
        <f t="shared" si="44"/>
        <v>0.020833333333333332</v>
      </c>
      <c r="W116" s="104">
        <f t="shared" si="45"/>
        <v>0.014583333333333332</v>
      </c>
      <c r="X116" s="105">
        <v>0.014097222222222221</v>
      </c>
      <c r="Y116" s="106"/>
      <c r="Z116" s="106"/>
      <c r="AA116" s="106"/>
      <c r="AB116" s="106"/>
      <c r="AC116" s="106" t="e">
        <f t="shared" si="46"/>
        <v>#DIV/0!</v>
      </c>
      <c r="AD116" s="107">
        <f t="shared" si="47"/>
        <v>17.142857142857142</v>
      </c>
      <c r="AE116" s="108">
        <f t="shared" si="48"/>
        <v>0.002430555555555555</v>
      </c>
      <c r="AF116" s="106">
        <f t="shared" si="49"/>
        <v>0.0006944444444444437</v>
      </c>
      <c r="AG116" s="106">
        <f t="shared" si="50"/>
        <v>0.006944444444444444</v>
      </c>
      <c r="AH116" s="109">
        <f t="shared" si="51"/>
        <v>0.006944444444444444</v>
      </c>
      <c r="AJ116" s="111">
        <v>0.006944444444444444</v>
      </c>
      <c r="AK116" s="112">
        <v>0.013888888888888888</v>
      </c>
      <c r="AL116" s="113">
        <v>0.020833333333333332</v>
      </c>
      <c r="AO116" s="164"/>
      <c r="AP116" s="163"/>
    </row>
    <row r="117" spans="2:38" s="110" customFormat="1" ht="24.75" customHeight="1" hidden="1">
      <c r="B117" s="91"/>
      <c r="C117" s="92">
        <v>115</v>
      </c>
      <c r="D117" s="92"/>
      <c r="E117" s="93">
        <v>115</v>
      </c>
      <c r="F117" s="93"/>
      <c r="G117" s="94" t="s">
        <v>133</v>
      </c>
      <c r="H117" s="95" t="s">
        <v>134</v>
      </c>
      <c r="I117" s="96" t="s">
        <v>19</v>
      </c>
      <c r="J117" s="97">
        <v>1923</v>
      </c>
      <c r="K117" s="97">
        <v>72</v>
      </c>
      <c r="L117" s="97"/>
      <c r="M117" s="97"/>
      <c r="N117" s="97"/>
      <c r="O117" s="97">
        <v>170</v>
      </c>
      <c r="P117" s="117"/>
      <c r="Q117" s="99" t="str">
        <f t="shared" si="39"/>
        <v>A</v>
      </c>
      <c r="R117" s="100">
        <f t="shared" si="40"/>
        <v>0</v>
      </c>
      <c r="S117" s="101">
        <f t="shared" si="41"/>
        <v>0</v>
      </c>
      <c r="T117" s="101">
        <f t="shared" si="42"/>
        <v>0.8781</v>
      </c>
      <c r="U117" s="102">
        <f t="shared" si="43"/>
        <v>0</v>
      </c>
      <c r="V117" s="103">
        <f t="shared" si="44"/>
        <v>0.020833333333333332</v>
      </c>
      <c r="W117" s="104">
        <f t="shared" si="45"/>
        <v>0.020833333333333332</v>
      </c>
      <c r="X117" s="105"/>
      <c r="Y117" s="106"/>
      <c r="Z117" s="119"/>
      <c r="AA117" s="119"/>
      <c r="AB117" s="119"/>
      <c r="AC117" s="106" t="e">
        <f t="shared" si="46"/>
        <v>#DIV/0!</v>
      </c>
      <c r="AD117" s="107">
        <f t="shared" si="47"/>
        <v>12</v>
      </c>
      <c r="AE117" s="108">
        <f t="shared" si="48"/>
        <v>0.003472222222222222</v>
      </c>
      <c r="AF117" s="106">
        <f t="shared" si="49"/>
        <v>0.006944444444444444</v>
      </c>
      <c r="AG117" s="106">
        <f t="shared" si="50"/>
        <v>0.006944444444444444</v>
      </c>
      <c r="AH117" s="109">
        <f t="shared" si="51"/>
        <v>0.006944444444444444</v>
      </c>
      <c r="AJ117" s="111">
        <v>0.006944444444444444</v>
      </c>
      <c r="AK117" s="112">
        <v>0.013888888888888888</v>
      </c>
      <c r="AL117" s="113">
        <v>0.020833333333333332</v>
      </c>
    </row>
    <row r="118" spans="2:38" s="110" customFormat="1" ht="24.75" customHeight="1" hidden="1">
      <c r="B118" s="91"/>
      <c r="C118" s="92">
        <v>116</v>
      </c>
      <c r="D118" s="92"/>
      <c r="E118" s="93">
        <v>116</v>
      </c>
      <c r="F118" s="93"/>
      <c r="G118" s="94" t="s">
        <v>54</v>
      </c>
      <c r="H118" s="95" t="s">
        <v>253</v>
      </c>
      <c r="I118" s="96" t="s">
        <v>19</v>
      </c>
      <c r="J118" s="97">
        <v>1962</v>
      </c>
      <c r="K118" s="97">
        <v>67</v>
      </c>
      <c r="L118" s="97"/>
      <c r="M118" s="97">
        <v>67</v>
      </c>
      <c r="N118" s="97"/>
      <c r="O118" s="97">
        <v>168</v>
      </c>
      <c r="P118" s="117"/>
      <c r="Q118" s="99" t="str">
        <f t="shared" si="39"/>
        <v>G</v>
      </c>
      <c r="R118" s="100">
        <f t="shared" si="40"/>
        <v>0.00520833</v>
      </c>
      <c r="S118" s="101">
        <f t="shared" si="41"/>
        <v>0</v>
      </c>
      <c r="T118" s="101">
        <f t="shared" si="42"/>
        <v>1.1865</v>
      </c>
      <c r="U118" s="102">
        <f t="shared" si="43"/>
        <v>0</v>
      </c>
      <c r="V118" s="103">
        <f t="shared" si="44"/>
        <v>0.020833333333333332</v>
      </c>
      <c r="W118" s="104">
        <f t="shared" si="45"/>
        <v>0.01562500333333333</v>
      </c>
      <c r="X118" s="105">
        <v>0.019710651481481482</v>
      </c>
      <c r="Y118" s="106"/>
      <c r="Z118" s="106"/>
      <c r="AA118" s="106">
        <v>0.019502318148148148</v>
      </c>
      <c r="AB118" s="106"/>
      <c r="AC118" s="106" t="e">
        <f t="shared" si="46"/>
        <v>#DIV/0!</v>
      </c>
      <c r="AD118" s="107">
        <f t="shared" si="47"/>
        <v>16</v>
      </c>
      <c r="AE118" s="108">
        <f t="shared" si="48"/>
        <v>0.002604167222222222</v>
      </c>
      <c r="AF118" s="106">
        <f t="shared" si="49"/>
        <v>0.0017361144444444443</v>
      </c>
      <c r="AG118" s="106">
        <f t="shared" si="50"/>
        <v>0.006944444444444444</v>
      </c>
      <c r="AH118" s="109">
        <f t="shared" si="51"/>
        <v>0.006944444444444444</v>
      </c>
      <c r="AJ118" s="111">
        <v>0.006944444444444444</v>
      </c>
      <c r="AK118" s="112">
        <v>0.013888888888888888</v>
      </c>
      <c r="AL118" s="113">
        <v>0.020833333333333332</v>
      </c>
    </row>
    <row r="119" spans="2:38" s="134" customFormat="1" ht="24.75" customHeight="1" hidden="1">
      <c r="B119" s="91"/>
      <c r="C119" s="92">
        <v>117</v>
      </c>
      <c r="D119" s="92"/>
      <c r="E119" s="93">
        <v>117</v>
      </c>
      <c r="F119" s="165"/>
      <c r="G119" s="94" t="s">
        <v>165</v>
      </c>
      <c r="H119" s="95" t="s">
        <v>199</v>
      </c>
      <c r="I119" s="96" t="s">
        <v>19</v>
      </c>
      <c r="J119" s="97">
        <v>1991</v>
      </c>
      <c r="K119" s="97">
        <v>69</v>
      </c>
      <c r="L119" s="97"/>
      <c r="M119" s="97"/>
      <c r="N119" s="97"/>
      <c r="O119" s="97">
        <v>181</v>
      </c>
      <c r="P119" s="117"/>
      <c r="Q119" s="99" t="str">
        <f t="shared" si="39"/>
        <v>J</v>
      </c>
      <c r="R119" s="100">
        <f t="shared" si="40"/>
        <v>0.00625</v>
      </c>
      <c r="S119" s="101">
        <f t="shared" si="41"/>
        <v>0</v>
      </c>
      <c r="T119" s="101">
        <f t="shared" si="42"/>
        <v>1.2746142857142857</v>
      </c>
      <c r="U119" s="102">
        <f t="shared" si="43"/>
        <v>0</v>
      </c>
      <c r="V119" s="103">
        <f t="shared" si="44"/>
        <v>0.020833333333333332</v>
      </c>
      <c r="W119" s="104">
        <f t="shared" si="45"/>
        <v>0.014583333333333332</v>
      </c>
      <c r="X119" s="105"/>
      <c r="Y119" s="106"/>
      <c r="Z119" s="106">
        <v>0.018333333333333333</v>
      </c>
      <c r="AA119" s="106"/>
      <c r="AB119" s="106"/>
      <c r="AC119" s="106" t="e">
        <f t="shared" si="46"/>
        <v>#DIV/0!</v>
      </c>
      <c r="AD119" s="107">
        <f t="shared" si="47"/>
        <v>17.142857142857142</v>
      </c>
      <c r="AE119" s="108">
        <f t="shared" si="48"/>
        <v>0.002430555555555555</v>
      </c>
      <c r="AF119" s="106">
        <f t="shared" si="49"/>
        <v>0.0006944444444444437</v>
      </c>
      <c r="AG119" s="106">
        <f t="shared" si="50"/>
        <v>0.006944444444444444</v>
      </c>
      <c r="AH119" s="109">
        <f t="shared" si="51"/>
        <v>0.006944444444444444</v>
      </c>
      <c r="AI119" s="110"/>
      <c r="AJ119" s="111">
        <v>0.006944444444444444</v>
      </c>
      <c r="AK119" s="112">
        <v>0.013888888888888888</v>
      </c>
      <c r="AL119" s="113">
        <v>0.020833333333333332</v>
      </c>
    </row>
    <row r="120" spans="2:42" s="110" customFormat="1" ht="24.75" customHeight="1" hidden="1">
      <c r="B120" s="91"/>
      <c r="C120" s="92">
        <v>118</v>
      </c>
      <c r="D120" s="92"/>
      <c r="E120" s="93">
        <v>118</v>
      </c>
      <c r="F120" s="93"/>
      <c r="G120" s="94" t="s">
        <v>85</v>
      </c>
      <c r="H120" s="95" t="s">
        <v>294</v>
      </c>
      <c r="I120" s="96" t="s">
        <v>19</v>
      </c>
      <c r="J120" s="97">
        <v>1955</v>
      </c>
      <c r="K120" s="97"/>
      <c r="L120" s="97"/>
      <c r="M120" s="97">
        <v>76</v>
      </c>
      <c r="N120" s="97"/>
      <c r="O120" s="97">
        <v>178</v>
      </c>
      <c r="P120" s="117"/>
      <c r="Q120" s="99" t="str">
        <f t="shared" si="39"/>
        <v>E</v>
      </c>
      <c r="R120" s="100">
        <f t="shared" si="40"/>
        <v>0.003819444</v>
      </c>
      <c r="S120" s="101">
        <f t="shared" si="41"/>
        <v>0</v>
      </c>
      <c r="T120" s="101">
        <f t="shared" si="42"/>
        <v>1.0857979591836735</v>
      </c>
      <c r="U120" s="102">
        <f t="shared" si="43"/>
        <v>0</v>
      </c>
      <c r="V120" s="103">
        <f t="shared" si="44"/>
        <v>0.02083333333333333</v>
      </c>
      <c r="W120" s="104">
        <f t="shared" si="45"/>
        <v>0.01701388933333333</v>
      </c>
      <c r="X120" s="105">
        <v>0.015798611555555557</v>
      </c>
      <c r="Y120" s="106"/>
      <c r="Z120" s="106"/>
      <c r="AA120" s="106"/>
      <c r="AB120" s="106"/>
      <c r="AC120" s="106" t="e">
        <f t="shared" si="46"/>
        <v>#DIV/0!</v>
      </c>
      <c r="AD120" s="107">
        <f t="shared" si="47"/>
        <v>14.693877551020408</v>
      </c>
      <c r="AE120" s="108">
        <f t="shared" si="48"/>
        <v>0.0028356482222222216</v>
      </c>
      <c r="AF120" s="106">
        <f t="shared" si="49"/>
        <v>0.003125000444444444</v>
      </c>
      <c r="AG120" s="106">
        <f t="shared" si="50"/>
        <v>0.006944444444444444</v>
      </c>
      <c r="AH120" s="109">
        <f t="shared" si="51"/>
        <v>0.006944444444444444</v>
      </c>
      <c r="AJ120" s="111">
        <v>0.006944444444444444</v>
      </c>
      <c r="AK120" s="112">
        <v>0.013888888888888888</v>
      </c>
      <c r="AL120" s="113">
        <v>0.020833333333333332</v>
      </c>
      <c r="AO120" s="164"/>
      <c r="AP120" s="163"/>
    </row>
    <row r="121" spans="2:38" s="110" customFormat="1" ht="24.75" customHeight="1" hidden="1">
      <c r="B121" s="91"/>
      <c r="C121" s="92">
        <v>119</v>
      </c>
      <c r="D121" s="92"/>
      <c r="E121" s="93">
        <v>119</v>
      </c>
      <c r="F121" s="93"/>
      <c r="G121" s="120" t="s">
        <v>137</v>
      </c>
      <c r="H121" s="121" t="s">
        <v>138</v>
      </c>
      <c r="I121" s="122" t="s">
        <v>73</v>
      </c>
      <c r="J121" s="123">
        <v>1982</v>
      </c>
      <c r="K121" s="123">
        <v>48</v>
      </c>
      <c r="L121" s="123"/>
      <c r="M121" s="123"/>
      <c r="N121" s="123"/>
      <c r="O121" s="123">
        <v>165</v>
      </c>
      <c r="P121" s="117"/>
      <c r="Q121" s="99" t="str">
        <f t="shared" si="39"/>
        <v>F</v>
      </c>
      <c r="R121" s="100">
        <f t="shared" si="40"/>
        <v>0.0041666</v>
      </c>
      <c r="S121" s="101">
        <f t="shared" si="41"/>
        <v>0</v>
      </c>
      <c r="T121" s="101">
        <f t="shared" si="42"/>
        <v>0.6645923076923076</v>
      </c>
      <c r="U121" s="102">
        <f t="shared" si="43"/>
        <v>0</v>
      </c>
      <c r="V121" s="103">
        <f t="shared" si="44"/>
        <v>0.03125</v>
      </c>
      <c r="W121" s="104">
        <f t="shared" si="45"/>
        <v>0.0270834</v>
      </c>
      <c r="X121" s="105"/>
      <c r="Y121" s="106"/>
      <c r="Z121" s="119"/>
      <c r="AA121" s="119"/>
      <c r="AB121" s="119"/>
      <c r="AC121" s="106" t="e">
        <f t="shared" si="46"/>
        <v>#DIV/0!</v>
      </c>
      <c r="AD121" s="107">
        <f t="shared" si="47"/>
        <v>9.23076923076923</v>
      </c>
      <c r="AE121" s="108">
        <f t="shared" si="48"/>
        <v>0.0045139</v>
      </c>
      <c r="AF121" s="106">
        <f t="shared" si="49"/>
        <v>0.006250066666666666</v>
      </c>
      <c r="AG121" s="106">
        <f t="shared" si="50"/>
        <v>0.010416666666666666</v>
      </c>
      <c r="AH121" s="109">
        <f t="shared" si="51"/>
        <v>0.010416666666666668</v>
      </c>
      <c r="AJ121" s="135">
        <v>0.010416666666666666</v>
      </c>
      <c r="AK121" s="136">
        <v>0.020833333333333332</v>
      </c>
      <c r="AL121" s="137">
        <v>0.03125</v>
      </c>
    </row>
    <row r="122" spans="3:5" ht="18" hidden="1">
      <c r="C122" s="92">
        <v>120</v>
      </c>
      <c r="E122" s="93">
        <v>120</v>
      </c>
    </row>
    <row r="123" spans="2:38" s="110" customFormat="1" ht="24.75" customHeight="1" hidden="1">
      <c r="B123" s="91"/>
      <c r="C123" s="92">
        <v>121</v>
      </c>
      <c r="D123" s="92"/>
      <c r="E123" s="93">
        <v>121</v>
      </c>
      <c r="F123" s="93"/>
      <c r="G123" s="94" t="s">
        <v>139</v>
      </c>
      <c r="H123" s="95" t="s">
        <v>140</v>
      </c>
      <c r="I123" s="96" t="s">
        <v>19</v>
      </c>
      <c r="J123" s="97">
        <v>1984</v>
      </c>
      <c r="K123" s="97">
        <v>55</v>
      </c>
      <c r="L123" s="97"/>
      <c r="M123" s="97"/>
      <c r="N123" s="97"/>
      <c r="O123" s="97">
        <v>175</v>
      </c>
      <c r="P123" s="117"/>
      <c r="Q123" s="99" t="str">
        <f aca="true" t="shared" si="52" ref="Q123:Q154">IF(I123="M",IF(J123&lt;$V$199,"A",IF(J123&lt;$V$200,"C",IF(J123&lt;$V$201,"E",IF(J123&lt;$V$202,"G",IF(J123&lt;$V$203,"H",IF(J123&lt;$V$204,"I",IF(J123&lt;$V$205,"J","X"))))))),IF(J123&lt;$AD$199,"B",IF(J123&lt;$AD$200,"D",IF(J123&lt;$AD$201,"F","Y"))))</f>
        <v>J</v>
      </c>
      <c r="R123" s="100">
        <f aca="true" t="shared" si="53" ref="R123:R154">IF(I123="M",IF(J123&lt;$V$199,$W$199,IF(J123&lt;$V$200,$W$200,IF(J123&lt;$V$201,$W$201,IF(J123&lt;$V$202,$W$202,IF(J123&lt;$V$203,$W$203,IF(J123&lt;$V$204,$W$204,IF(J123&lt;$V$205,$W$205,$W$205))))))),IF(J123&lt;$AD$199,$AE$199,IF(J123&lt;$AD$200,$AE$200,IF(J123&lt;$AD$201,$AE$201,$AE$201))))</f>
        <v>0.00625</v>
      </c>
      <c r="S123" s="101">
        <f aca="true" t="shared" si="54" ref="S123:S154">N123/(O123-100)</f>
        <v>0</v>
      </c>
      <c r="T123" s="101">
        <f aca="true" t="shared" si="55" ref="T123:T154">0.0771*AD123-0.0471</f>
        <v>1.2746142857142857</v>
      </c>
      <c r="U123" s="102">
        <f aca="true" t="shared" si="56" ref="U123:U154">1440*W123*N123*T123</f>
        <v>0</v>
      </c>
      <c r="V123" s="103">
        <f aca="true" t="shared" si="57" ref="V123:V154">W123+R123</f>
        <v>0.020833333333333332</v>
      </c>
      <c r="W123" s="104">
        <f aca="true" t="shared" si="58" ref="W123:W154">AL123-R123</f>
        <v>0.014583333333333332</v>
      </c>
      <c r="X123" s="105"/>
      <c r="Y123" s="106"/>
      <c r="Z123" s="119"/>
      <c r="AA123" s="119"/>
      <c r="AB123" s="119"/>
      <c r="AC123" s="106" t="e">
        <f aca="true" t="shared" si="59" ref="AC123:AC154">W123/S123</f>
        <v>#DIV/0!</v>
      </c>
      <c r="AD123" s="107">
        <f aca="true" t="shared" si="60" ref="AD123:AD154">3600/(MINUTE(AE123)*60+SECOND(AE123))</f>
        <v>17.142857142857142</v>
      </c>
      <c r="AE123" s="108">
        <f aca="true" t="shared" si="61" ref="AE123:AE154">+W123/6</f>
        <v>0.002430555555555555</v>
      </c>
      <c r="AF123" s="106">
        <f aca="true" t="shared" si="62" ref="AF123:AF154">AJ123-R123</f>
        <v>0.0006944444444444437</v>
      </c>
      <c r="AG123" s="106">
        <f aca="true" t="shared" si="63" ref="AG123:AG154">AK123-AJ123</f>
        <v>0.006944444444444444</v>
      </c>
      <c r="AH123" s="109">
        <f aca="true" t="shared" si="64" ref="AH123:AH154">AL123-AK123</f>
        <v>0.006944444444444444</v>
      </c>
      <c r="AJ123" s="111">
        <v>0.006944444444444444</v>
      </c>
      <c r="AK123" s="112">
        <v>0.013888888888888888</v>
      </c>
      <c r="AL123" s="113">
        <v>0.020833333333333332</v>
      </c>
    </row>
    <row r="124" spans="2:38" s="110" customFormat="1" ht="24.75" customHeight="1" hidden="1">
      <c r="B124" s="91"/>
      <c r="C124" s="92">
        <v>122</v>
      </c>
      <c r="D124" s="92"/>
      <c r="E124" s="93">
        <v>122</v>
      </c>
      <c r="F124" s="93"/>
      <c r="G124" s="94" t="s">
        <v>41</v>
      </c>
      <c r="H124" s="95" t="s">
        <v>207</v>
      </c>
      <c r="I124" s="96" t="s">
        <v>19</v>
      </c>
      <c r="J124" s="97">
        <v>1969</v>
      </c>
      <c r="K124" s="97">
        <v>90</v>
      </c>
      <c r="L124" s="97"/>
      <c r="M124" s="97"/>
      <c r="N124" s="97"/>
      <c r="O124" s="97">
        <v>191</v>
      </c>
      <c r="P124" s="117"/>
      <c r="Q124" s="99" t="str">
        <f t="shared" si="52"/>
        <v>G</v>
      </c>
      <c r="R124" s="100">
        <f t="shared" si="53"/>
        <v>0.00520833</v>
      </c>
      <c r="S124" s="101">
        <f t="shared" si="54"/>
        <v>0</v>
      </c>
      <c r="T124" s="101">
        <f t="shared" si="55"/>
        <v>1.1865</v>
      </c>
      <c r="U124" s="102">
        <f t="shared" si="56"/>
        <v>0</v>
      </c>
      <c r="V124" s="103">
        <f t="shared" si="57"/>
        <v>0.020833333333333332</v>
      </c>
      <c r="W124" s="104">
        <f t="shared" si="58"/>
        <v>0.01562500333333333</v>
      </c>
      <c r="X124" s="105"/>
      <c r="Y124" s="106"/>
      <c r="Z124" s="106">
        <v>0.021609351851851852</v>
      </c>
      <c r="AA124" s="106"/>
      <c r="AB124" s="106"/>
      <c r="AC124" s="106" t="e">
        <f t="shared" si="59"/>
        <v>#DIV/0!</v>
      </c>
      <c r="AD124" s="107">
        <f t="shared" si="60"/>
        <v>16</v>
      </c>
      <c r="AE124" s="108">
        <f t="shared" si="61"/>
        <v>0.002604167222222222</v>
      </c>
      <c r="AF124" s="106">
        <f t="shared" si="62"/>
        <v>0.0017361144444444443</v>
      </c>
      <c r="AG124" s="106">
        <f t="shared" si="63"/>
        <v>0.006944444444444444</v>
      </c>
      <c r="AH124" s="109">
        <f t="shared" si="64"/>
        <v>0.006944444444444444</v>
      </c>
      <c r="AJ124" s="111">
        <v>0.006944444444444444</v>
      </c>
      <c r="AK124" s="112">
        <v>0.013888888888888888</v>
      </c>
      <c r="AL124" s="113">
        <v>0.020833333333333332</v>
      </c>
    </row>
    <row r="125" spans="2:38" s="110" customFormat="1" ht="24.75" customHeight="1" hidden="1">
      <c r="B125" s="91"/>
      <c r="C125" s="92">
        <v>123</v>
      </c>
      <c r="D125" s="92"/>
      <c r="E125" s="93">
        <v>123</v>
      </c>
      <c r="F125" s="93"/>
      <c r="G125" s="120" t="s">
        <v>215</v>
      </c>
      <c r="H125" s="121" t="s">
        <v>216</v>
      </c>
      <c r="I125" s="122" t="s">
        <v>73</v>
      </c>
      <c r="J125" s="123">
        <v>1969</v>
      </c>
      <c r="K125" s="123">
        <v>55</v>
      </c>
      <c r="L125" s="123">
        <v>56</v>
      </c>
      <c r="M125" s="123">
        <v>57</v>
      </c>
      <c r="N125" s="123"/>
      <c r="O125" s="123">
        <v>163</v>
      </c>
      <c r="P125" s="117"/>
      <c r="Q125" s="99" t="str">
        <f t="shared" si="52"/>
        <v>D</v>
      </c>
      <c r="R125" s="100">
        <f t="shared" si="53"/>
        <v>0.002777777777777778</v>
      </c>
      <c r="S125" s="101">
        <f t="shared" si="54"/>
        <v>0</v>
      </c>
      <c r="T125" s="101">
        <f t="shared" si="55"/>
        <v>0.6298756097560976</v>
      </c>
      <c r="U125" s="102">
        <f t="shared" si="56"/>
        <v>0</v>
      </c>
      <c r="V125" s="103">
        <f t="shared" si="57"/>
        <v>0.03125</v>
      </c>
      <c r="W125" s="104">
        <f t="shared" si="58"/>
        <v>0.02847222222222222</v>
      </c>
      <c r="X125" s="105">
        <v>0.024942129629629627</v>
      </c>
      <c r="Y125" s="106">
        <v>0.02445601851851852</v>
      </c>
      <c r="Z125" s="106">
        <v>0.024375</v>
      </c>
      <c r="AA125" s="106"/>
      <c r="AB125" s="106"/>
      <c r="AC125" s="106" t="e">
        <f t="shared" si="59"/>
        <v>#DIV/0!</v>
      </c>
      <c r="AD125" s="107">
        <f t="shared" si="60"/>
        <v>8.78048780487805</v>
      </c>
      <c r="AE125" s="108">
        <f t="shared" si="61"/>
        <v>0.00474537037037037</v>
      </c>
      <c r="AF125" s="106">
        <f t="shared" si="62"/>
        <v>0.007638888888888888</v>
      </c>
      <c r="AG125" s="106">
        <f t="shared" si="63"/>
        <v>0.010416666666666666</v>
      </c>
      <c r="AH125" s="109">
        <f t="shared" si="64"/>
        <v>0.010416666666666668</v>
      </c>
      <c r="AJ125" s="135">
        <v>0.010416666666666666</v>
      </c>
      <c r="AK125" s="136">
        <v>0.020833333333333332</v>
      </c>
      <c r="AL125" s="137">
        <v>0.03125</v>
      </c>
    </row>
    <row r="126" spans="2:38" s="110" customFormat="1" ht="24.75" customHeight="1" hidden="1">
      <c r="B126" s="91"/>
      <c r="C126" s="92">
        <v>124</v>
      </c>
      <c r="D126" s="92"/>
      <c r="E126" s="93">
        <v>124</v>
      </c>
      <c r="F126" s="93"/>
      <c r="G126" s="94" t="s">
        <v>50</v>
      </c>
      <c r="H126" s="95" t="s">
        <v>141</v>
      </c>
      <c r="I126" s="96" t="s">
        <v>19</v>
      </c>
      <c r="J126" s="97">
        <v>1934</v>
      </c>
      <c r="K126" s="97">
        <v>75</v>
      </c>
      <c r="L126" s="97">
        <v>75</v>
      </c>
      <c r="M126" s="97"/>
      <c r="N126" s="97"/>
      <c r="O126" s="97">
        <v>172</v>
      </c>
      <c r="P126" s="117"/>
      <c r="Q126" s="99" t="str">
        <f t="shared" si="52"/>
        <v>A</v>
      </c>
      <c r="R126" s="100">
        <f t="shared" si="53"/>
        <v>0</v>
      </c>
      <c r="S126" s="101">
        <f t="shared" si="54"/>
        <v>0</v>
      </c>
      <c r="T126" s="101">
        <f t="shared" si="55"/>
        <v>0.8781</v>
      </c>
      <c r="U126" s="102">
        <f t="shared" si="56"/>
        <v>0</v>
      </c>
      <c r="V126" s="103">
        <f t="shared" si="57"/>
        <v>0.020833333333333332</v>
      </c>
      <c r="W126" s="104">
        <f t="shared" si="58"/>
        <v>0.020833333333333332</v>
      </c>
      <c r="X126" s="105"/>
      <c r="Y126" s="106">
        <v>0.021041666666666667</v>
      </c>
      <c r="Z126" s="106">
        <v>0.021458333333333333</v>
      </c>
      <c r="AA126" s="106">
        <v>0.021435185185185186</v>
      </c>
      <c r="AB126" s="106"/>
      <c r="AC126" s="106" t="e">
        <f t="shared" si="59"/>
        <v>#DIV/0!</v>
      </c>
      <c r="AD126" s="107">
        <f t="shared" si="60"/>
        <v>12</v>
      </c>
      <c r="AE126" s="108">
        <f t="shared" si="61"/>
        <v>0.003472222222222222</v>
      </c>
      <c r="AF126" s="106">
        <f t="shared" si="62"/>
        <v>0.006944444444444444</v>
      </c>
      <c r="AG126" s="106">
        <f t="shared" si="63"/>
        <v>0.006944444444444444</v>
      </c>
      <c r="AH126" s="109">
        <f t="shared" si="64"/>
        <v>0.006944444444444444</v>
      </c>
      <c r="AJ126" s="111">
        <v>0.006944444444444444</v>
      </c>
      <c r="AK126" s="112">
        <v>0.013888888888888888</v>
      </c>
      <c r="AL126" s="113">
        <v>0.020833333333333332</v>
      </c>
    </row>
    <row r="127" spans="2:38" s="110" customFormat="1" ht="24.75" customHeight="1" hidden="1">
      <c r="B127" s="91"/>
      <c r="C127" s="92">
        <v>125</v>
      </c>
      <c r="D127" s="92"/>
      <c r="E127" s="93">
        <v>125</v>
      </c>
      <c r="F127" s="93"/>
      <c r="G127" s="94" t="s">
        <v>144</v>
      </c>
      <c r="H127" s="95" t="s">
        <v>306</v>
      </c>
      <c r="I127" s="96" t="s">
        <v>19</v>
      </c>
      <c r="J127" s="97">
        <v>1985</v>
      </c>
      <c r="K127" s="97"/>
      <c r="L127" s="97"/>
      <c r="M127" s="97">
        <v>94</v>
      </c>
      <c r="N127" s="97"/>
      <c r="O127" s="97">
        <v>185</v>
      </c>
      <c r="P127" s="117"/>
      <c r="Q127" s="99" t="str">
        <f t="shared" si="52"/>
        <v>J</v>
      </c>
      <c r="R127" s="100">
        <f t="shared" si="53"/>
        <v>0.00625</v>
      </c>
      <c r="S127" s="101">
        <f t="shared" si="54"/>
        <v>0</v>
      </c>
      <c r="T127" s="101">
        <f t="shared" si="55"/>
        <v>1.2746142857142857</v>
      </c>
      <c r="U127" s="102">
        <f t="shared" si="56"/>
        <v>0</v>
      </c>
      <c r="V127" s="103">
        <f t="shared" si="57"/>
        <v>0.020833333333333332</v>
      </c>
      <c r="W127" s="104">
        <f t="shared" si="58"/>
        <v>0.014583333333333332</v>
      </c>
      <c r="X127" s="105">
        <v>0.018645833333333334</v>
      </c>
      <c r="Y127" s="106"/>
      <c r="Z127" s="106"/>
      <c r="AA127" s="106"/>
      <c r="AB127" s="106"/>
      <c r="AC127" s="106" t="e">
        <f t="shared" si="59"/>
        <v>#DIV/0!</v>
      </c>
      <c r="AD127" s="107">
        <f t="shared" si="60"/>
        <v>17.142857142857142</v>
      </c>
      <c r="AE127" s="108">
        <f t="shared" si="61"/>
        <v>0.002430555555555555</v>
      </c>
      <c r="AF127" s="106">
        <f t="shared" si="62"/>
        <v>0.0006944444444444437</v>
      </c>
      <c r="AG127" s="106">
        <f t="shared" si="63"/>
        <v>0.006944444444444444</v>
      </c>
      <c r="AH127" s="109">
        <f t="shared" si="64"/>
        <v>0.006944444444444444</v>
      </c>
      <c r="AJ127" s="111">
        <v>0.006944444444444444</v>
      </c>
      <c r="AK127" s="112">
        <v>0.013888888888888888</v>
      </c>
      <c r="AL127" s="113">
        <v>0.020833333333333332</v>
      </c>
    </row>
    <row r="128" spans="2:38" s="110" customFormat="1" ht="24.75" customHeight="1" hidden="1">
      <c r="B128" s="91"/>
      <c r="C128" s="92">
        <v>126</v>
      </c>
      <c r="D128" s="92"/>
      <c r="E128" s="93">
        <v>126</v>
      </c>
      <c r="F128" s="93"/>
      <c r="G128" s="94" t="s">
        <v>47</v>
      </c>
      <c r="H128" s="95" t="s">
        <v>99</v>
      </c>
      <c r="I128" s="96" t="s">
        <v>19</v>
      </c>
      <c r="J128" s="97">
        <v>1988</v>
      </c>
      <c r="K128" s="97">
        <v>69</v>
      </c>
      <c r="L128" s="97"/>
      <c r="M128" s="97"/>
      <c r="N128" s="97"/>
      <c r="O128" s="97">
        <v>180</v>
      </c>
      <c r="P128" s="117"/>
      <c r="Q128" s="99" t="str">
        <f t="shared" si="52"/>
        <v>J</v>
      </c>
      <c r="R128" s="100">
        <f t="shared" si="53"/>
        <v>0.00625</v>
      </c>
      <c r="S128" s="101">
        <f t="shared" si="54"/>
        <v>0</v>
      </c>
      <c r="T128" s="101">
        <f t="shared" si="55"/>
        <v>1.2746142857142857</v>
      </c>
      <c r="U128" s="102">
        <f t="shared" si="56"/>
        <v>0</v>
      </c>
      <c r="V128" s="103">
        <f t="shared" si="57"/>
        <v>0.020833333333333332</v>
      </c>
      <c r="W128" s="104">
        <f t="shared" si="58"/>
        <v>0.014583333333333332</v>
      </c>
      <c r="X128" s="105"/>
      <c r="Y128" s="106"/>
      <c r="Z128" s="119"/>
      <c r="AA128" s="119"/>
      <c r="AB128" s="106">
        <v>0.0209837962962963</v>
      </c>
      <c r="AC128" s="106" t="e">
        <f t="shared" si="59"/>
        <v>#DIV/0!</v>
      </c>
      <c r="AD128" s="107">
        <f t="shared" si="60"/>
        <v>17.142857142857142</v>
      </c>
      <c r="AE128" s="108">
        <f t="shared" si="61"/>
        <v>0.002430555555555555</v>
      </c>
      <c r="AF128" s="106">
        <f t="shared" si="62"/>
        <v>0.0006944444444444437</v>
      </c>
      <c r="AG128" s="106">
        <f t="shared" si="63"/>
        <v>0.006944444444444444</v>
      </c>
      <c r="AH128" s="109">
        <f t="shared" si="64"/>
        <v>0.006944444444444444</v>
      </c>
      <c r="AJ128" s="111">
        <v>0.006944444444444444</v>
      </c>
      <c r="AK128" s="112">
        <v>0.013888888888888888</v>
      </c>
      <c r="AL128" s="113">
        <v>0.020833333333333332</v>
      </c>
    </row>
    <row r="129" spans="2:38" s="110" customFormat="1" ht="24.75" customHeight="1" hidden="1">
      <c r="B129" s="91"/>
      <c r="C129" s="92">
        <v>127</v>
      </c>
      <c r="D129" s="92"/>
      <c r="E129" s="93">
        <v>127</v>
      </c>
      <c r="F129" s="93"/>
      <c r="G129" s="94" t="s">
        <v>165</v>
      </c>
      <c r="H129" s="95" t="s">
        <v>299</v>
      </c>
      <c r="I129" s="96" t="s">
        <v>19</v>
      </c>
      <c r="J129" s="97">
        <v>1962</v>
      </c>
      <c r="K129" s="97"/>
      <c r="L129" s="97"/>
      <c r="M129" s="97">
        <v>79</v>
      </c>
      <c r="N129" s="97"/>
      <c r="O129" s="97">
        <v>179</v>
      </c>
      <c r="P129" s="117"/>
      <c r="Q129" s="99" t="str">
        <f t="shared" si="52"/>
        <v>G</v>
      </c>
      <c r="R129" s="100">
        <f t="shared" si="53"/>
        <v>0.00520833</v>
      </c>
      <c r="S129" s="101">
        <f t="shared" si="54"/>
        <v>0</v>
      </c>
      <c r="T129" s="101">
        <f t="shared" si="55"/>
        <v>1.1865</v>
      </c>
      <c r="U129" s="102">
        <f t="shared" si="56"/>
        <v>0</v>
      </c>
      <c r="V129" s="103">
        <f t="shared" si="57"/>
        <v>0.020833333333333332</v>
      </c>
      <c r="W129" s="104">
        <f t="shared" si="58"/>
        <v>0.01562500333333333</v>
      </c>
      <c r="X129" s="105">
        <v>0.020231484814814814</v>
      </c>
      <c r="Y129" s="106"/>
      <c r="Z129" s="106"/>
      <c r="AA129" s="106"/>
      <c r="AB129" s="106"/>
      <c r="AC129" s="106" t="e">
        <f t="shared" si="59"/>
        <v>#DIV/0!</v>
      </c>
      <c r="AD129" s="107">
        <f t="shared" si="60"/>
        <v>16</v>
      </c>
      <c r="AE129" s="108">
        <f t="shared" si="61"/>
        <v>0.002604167222222222</v>
      </c>
      <c r="AF129" s="106">
        <f t="shared" si="62"/>
        <v>0.0017361144444444443</v>
      </c>
      <c r="AG129" s="106">
        <f t="shared" si="63"/>
        <v>0.006944444444444444</v>
      </c>
      <c r="AH129" s="109">
        <f t="shared" si="64"/>
        <v>0.006944444444444444</v>
      </c>
      <c r="AJ129" s="111">
        <v>0.006944444444444444</v>
      </c>
      <c r="AK129" s="112">
        <v>0.013888888888888888</v>
      </c>
      <c r="AL129" s="113">
        <v>0.020833333333333332</v>
      </c>
    </row>
    <row r="130" spans="2:38" s="110" customFormat="1" ht="24.75" customHeight="1" hidden="1">
      <c r="B130" s="91"/>
      <c r="C130" s="92">
        <v>128</v>
      </c>
      <c r="D130" s="92"/>
      <c r="E130" s="93">
        <v>128</v>
      </c>
      <c r="F130" s="93"/>
      <c r="G130" s="94" t="s">
        <v>57</v>
      </c>
      <c r="H130" s="95" t="s">
        <v>142</v>
      </c>
      <c r="I130" s="96" t="s">
        <v>19</v>
      </c>
      <c r="J130" s="97">
        <v>1974</v>
      </c>
      <c r="K130" s="97">
        <v>80</v>
      </c>
      <c r="L130" s="97"/>
      <c r="M130" s="97"/>
      <c r="N130" s="97"/>
      <c r="O130" s="97">
        <v>179</v>
      </c>
      <c r="P130" s="117"/>
      <c r="Q130" s="99" t="str">
        <f t="shared" si="52"/>
        <v>H</v>
      </c>
      <c r="R130" s="100">
        <f t="shared" si="53"/>
        <v>0.005555</v>
      </c>
      <c r="S130" s="101">
        <f t="shared" si="54"/>
        <v>0</v>
      </c>
      <c r="T130" s="101">
        <f t="shared" si="55"/>
        <v>1.2145363636363637</v>
      </c>
      <c r="U130" s="102">
        <f t="shared" si="56"/>
        <v>0</v>
      </c>
      <c r="V130" s="103">
        <f t="shared" si="57"/>
        <v>0.020833333333333332</v>
      </c>
      <c r="W130" s="104">
        <f t="shared" si="58"/>
        <v>0.015278333333333331</v>
      </c>
      <c r="X130" s="105"/>
      <c r="Y130" s="106"/>
      <c r="Z130" s="106">
        <v>0.017430563333333336</v>
      </c>
      <c r="AA130" s="106"/>
      <c r="AB130" s="106"/>
      <c r="AC130" s="106" t="e">
        <f t="shared" si="59"/>
        <v>#DIV/0!</v>
      </c>
      <c r="AD130" s="107">
        <f t="shared" si="60"/>
        <v>16.363636363636363</v>
      </c>
      <c r="AE130" s="108">
        <f t="shared" si="61"/>
        <v>0.0025463888888888884</v>
      </c>
      <c r="AF130" s="106">
        <f t="shared" si="62"/>
        <v>0.001389444444444444</v>
      </c>
      <c r="AG130" s="106">
        <f t="shared" si="63"/>
        <v>0.006944444444444444</v>
      </c>
      <c r="AH130" s="109">
        <f t="shared" si="64"/>
        <v>0.006944444444444444</v>
      </c>
      <c r="AJ130" s="111">
        <v>0.006944444444444444</v>
      </c>
      <c r="AK130" s="112">
        <v>0.013888888888888888</v>
      </c>
      <c r="AL130" s="113">
        <v>0.020833333333333332</v>
      </c>
    </row>
    <row r="131" spans="2:38" s="110" customFormat="1" ht="24.75" customHeight="1" hidden="1">
      <c r="B131" s="91"/>
      <c r="C131" s="92">
        <v>129</v>
      </c>
      <c r="D131" s="92"/>
      <c r="E131" s="93">
        <v>129</v>
      </c>
      <c r="F131" s="93"/>
      <c r="G131" s="94" t="s">
        <v>50</v>
      </c>
      <c r="H131" s="95" t="s">
        <v>142</v>
      </c>
      <c r="I131" s="96" t="s">
        <v>19</v>
      </c>
      <c r="J131" s="97">
        <v>1966</v>
      </c>
      <c r="K131" s="97">
        <v>127</v>
      </c>
      <c r="L131" s="97"/>
      <c r="M131" s="97"/>
      <c r="N131" s="97"/>
      <c r="O131" s="97">
        <v>197</v>
      </c>
      <c r="P131" s="117"/>
      <c r="Q131" s="99" t="str">
        <f t="shared" si="52"/>
        <v>G</v>
      </c>
      <c r="R131" s="100">
        <f t="shared" si="53"/>
        <v>0.00520833</v>
      </c>
      <c r="S131" s="101">
        <f t="shared" si="54"/>
        <v>0</v>
      </c>
      <c r="T131" s="101">
        <f t="shared" si="55"/>
        <v>1.1865</v>
      </c>
      <c r="U131" s="102">
        <f t="shared" si="56"/>
        <v>0</v>
      </c>
      <c r="V131" s="103">
        <f t="shared" si="57"/>
        <v>0.020833333333333332</v>
      </c>
      <c r="W131" s="104">
        <f t="shared" si="58"/>
        <v>0.01562500333333333</v>
      </c>
      <c r="X131" s="105"/>
      <c r="Y131" s="106"/>
      <c r="Z131" s="119"/>
      <c r="AA131" s="119"/>
      <c r="AB131" s="119"/>
      <c r="AC131" s="106" t="e">
        <f t="shared" si="59"/>
        <v>#DIV/0!</v>
      </c>
      <c r="AD131" s="107">
        <f t="shared" si="60"/>
        <v>16</v>
      </c>
      <c r="AE131" s="108">
        <f t="shared" si="61"/>
        <v>0.002604167222222222</v>
      </c>
      <c r="AF131" s="106">
        <f t="shared" si="62"/>
        <v>0.0017361144444444443</v>
      </c>
      <c r="AG131" s="106">
        <f t="shared" si="63"/>
        <v>0.006944444444444444</v>
      </c>
      <c r="AH131" s="109">
        <f t="shared" si="64"/>
        <v>0.006944444444444444</v>
      </c>
      <c r="AJ131" s="111">
        <v>0.006944444444444444</v>
      </c>
      <c r="AK131" s="112">
        <v>0.013888888888888888</v>
      </c>
      <c r="AL131" s="113">
        <v>0.020833333333333332</v>
      </c>
    </row>
    <row r="132" spans="2:38" s="110" customFormat="1" ht="24.75" customHeight="1" hidden="1">
      <c r="B132" s="91"/>
      <c r="C132" s="92">
        <v>130</v>
      </c>
      <c r="D132" s="92"/>
      <c r="E132" s="93">
        <v>130</v>
      </c>
      <c r="F132" s="93"/>
      <c r="G132" s="94" t="s">
        <v>115</v>
      </c>
      <c r="H132" s="95" t="s">
        <v>143</v>
      </c>
      <c r="I132" s="96" t="s">
        <v>19</v>
      </c>
      <c r="J132" s="97">
        <v>1949</v>
      </c>
      <c r="K132" s="97">
        <v>74</v>
      </c>
      <c r="L132" s="97"/>
      <c r="M132" s="97">
        <v>74</v>
      </c>
      <c r="N132" s="97"/>
      <c r="O132" s="97">
        <v>179</v>
      </c>
      <c r="P132" s="117"/>
      <c r="Q132" s="99" t="str">
        <f t="shared" si="52"/>
        <v>C</v>
      </c>
      <c r="R132" s="100">
        <f t="shared" si="53"/>
        <v>0.00208333</v>
      </c>
      <c r="S132" s="101">
        <f t="shared" si="54"/>
        <v>0</v>
      </c>
      <c r="T132" s="101">
        <f t="shared" si="55"/>
        <v>0.9809</v>
      </c>
      <c r="U132" s="102">
        <f t="shared" si="56"/>
        <v>0</v>
      </c>
      <c r="V132" s="103">
        <f t="shared" si="57"/>
        <v>0.020833333333333332</v>
      </c>
      <c r="W132" s="104">
        <f t="shared" si="58"/>
        <v>0.01875000333333333</v>
      </c>
      <c r="X132" s="105">
        <v>0.017974540370370367</v>
      </c>
      <c r="Y132" s="106"/>
      <c r="Z132" s="106">
        <v>0.017615741185185184</v>
      </c>
      <c r="AA132" s="106">
        <v>0.01715277822222222</v>
      </c>
      <c r="AB132" s="106"/>
      <c r="AC132" s="106" t="e">
        <f t="shared" si="59"/>
        <v>#DIV/0!</v>
      </c>
      <c r="AD132" s="107">
        <f t="shared" si="60"/>
        <v>13.333333333333334</v>
      </c>
      <c r="AE132" s="108">
        <f t="shared" si="61"/>
        <v>0.0031250005555555553</v>
      </c>
      <c r="AF132" s="106">
        <f t="shared" si="62"/>
        <v>0.0048611144444444445</v>
      </c>
      <c r="AG132" s="106">
        <f t="shared" si="63"/>
        <v>0.006944444444444444</v>
      </c>
      <c r="AH132" s="109">
        <f t="shared" si="64"/>
        <v>0.006944444444444444</v>
      </c>
      <c r="AJ132" s="111">
        <v>0.006944444444444444</v>
      </c>
      <c r="AK132" s="112">
        <v>0.013888888888888888</v>
      </c>
      <c r="AL132" s="113">
        <v>0.020833333333333332</v>
      </c>
    </row>
    <row r="133" spans="2:38" s="110" customFormat="1" ht="24.75" customHeight="1" hidden="1">
      <c r="B133" s="91"/>
      <c r="C133" s="92">
        <v>131</v>
      </c>
      <c r="D133" s="92"/>
      <c r="E133" s="93">
        <v>131</v>
      </c>
      <c r="F133" s="93"/>
      <c r="G133" s="94" t="s">
        <v>41</v>
      </c>
      <c r="H133" s="95" t="s">
        <v>244</v>
      </c>
      <c r="I133" s="96" t="s">
        <v>19</v>
      </c>
      <c r="J133" s="97">
        <v>1969</v>
      </c>
      <c r="K133" s="97">
        <v>65</v>
      </c>
      <c r="L133" s="97"/>
      <c r="M133" s="97"/>
      <c r="N133" s="97"/>
      <c r="O133" s="97">
        <v>173</v>
      </c>
      <c r="P133" s="117"/>
      <c r="Q133" s="99" t="str">
        <f t="shared" si="52"/>
        <v>G</v>
      </c>
      <c r="R133" s="100">
        <f t="shared" si="53"/>
        <v>0.00520833</v>
      </c>
      <c r="S133" s="101">
        <f t="shared" si="54"/>
        <v>0</v>
      </c>
      <c r="T133" s="101">
        <f t="shared" si="55"/>
        <v>1.1865</v>
      </c>
      <c r="U133" s="102">
        <f t="shared" si="56"/>
        <v>0</v>
      </c>
      <c r="V133" s="103">
        <f t="shared" si="57"/>
        <v>0.020833333333333332</v>
      </c>
      <c r="W133" s="104">
        <f t="shared" si="58"/>
        <v>0.01562500333333333</v>
      </c>
      <c r="X133" s="105"/>
      <c r="Y133" s="106"/>
      <c r="Z133" s="106"/>
      <c r="AA133" s="106">
        <v>0.015961203703703703</v>
      </c>
      <c r="AB133" s="106"/>
      <c r="AC133" s="106" t="e">
        <f t="shared" si="59"/>
        <v>#DIV/0!</v>
      </c>
      <c r="AD133" s="107">
        <f t="shared" si="60"/>
        <v>16</v>
      </c>
      <c r="AE133" s="108">
        <f t="shared" si="61"/>
        <v>0.002604167222222222</v>
      </c>
      <c r="AF133" s="106">
        <f t="shared" si="62"/>
        <v>0.0017361144444444443</v>
      </c>
      <c r="AG133" s="106">
        <f t="shared" si="63"/>
        <v>0.006944444444444444</v>
      </c>
      <c r="AH133" s="109">
        <f t="shared" si="64"/>
        <v>0.006944444444444444</v>
      </c>
      <c r="AJ133" s="111">
        <v>0.006944444444444444</v>
      </c>
      <c r="AK133" s="112">
        <v>0.013888888888888888</v>
      </c>
      <c r="AL133" s="113">
        <v>0.020833333333333332</v>
      </c>
    </row>
    <row r="134" spans="2:38" s="110" customFormat="1" ht="24.75" customHeight="1" hidden="1">
      <c r="B134" s="91"/>
      <c r="C134" s="92">
        <v>132</v>
      </c>
      <c r="D134" s="92"/>
      <c r="E134" s="93">
        <v>132</v>
      </c>
      <c r="F134" s="93"/>
      <c r="G134" s="94" t="s">
        <v>144</v>
      </c>
      <c r="H134" s="95" t="s">
        <v>208</v>
      </c>
      <c r="I134" s="96" t="s">
        <v>19</v>
      </c>
      <c r="J134" s="97">
        <v>1972</v>
      </c>
      <c r="K134" s="97">
        <v>85</v>
      </c>
      <c r="L134" s="97"/>
      <c r="M134" s="97"/>
      <c r="N134" s="97"/>
      <c r="O134" s="97">
        <v>188</v>
      </c>
      <c r="P134" s="117"/>
      <c r="Q134" s="99" t="str">
        <f t="shared" si="52"/>
        <v>H</v>
      </c>
      <c r="R134" s="100">
        <f t="shared" si="53"/>
        <v>0.005555</v>
      </c>
      <c r="S134" s="101">
        <f t="shared" si="54"/>
        <v>0</v>
      </c>
      <c r="T134" s="101">
        <f t="shared" si="55"/>
        <v>1.2145363636363637</v>
      </c>
      <c r="U134" s="102">
        <f t="shared" si="56"/>
        <v>0</v>
      </c>
      <c r="V134" s="103">
        <f t="shared" si="57"/>
        <v>0.020833333333333332</v>
      </c>
      <c r="W134" s="104">
        <f t="shared" si="58"/>
        <v>0.015278333333333331</v>
      </c>
      <c r="X134" s="105"/>
      <c r="Y134" s="106"/>
      <c r="Z134" s="106">
        <v>0.017963518518518518</v>
      </c>
      <c r="AA134" s="106"/>
      <c r="AB134" s="106"/>
      <c r="AC134" s="106" t="e">
        <f t="shared" si="59"/>
        <v>#DIV/0!</v>
      </c>
      <c r="AD134" s="107">
        <f t="shared" si="60"/>
        <v>16.363636363636363</v>
      </c>
      <c r="AE134" s="108">
        <f t="shared" si="61"/>
        <v>0.0025463888888888884</v>
      </c>
      <c r="AF134" s="106">
        <f t="shared" si="62"/>
        <v>0.001389444444444444</v>
      </c>
      <c r="AG134" s="106">
        <f t="shared" si="63"/>
        <v>0.006944444444444444</v>
      </c>
      <c r="AH134" s="109">
        <f t="shared" si="64"/>
        <v>0.006944444444444444</v>
      </c>
      <c r="AJ134" s="111">
        <v>0.006944444444444444</v>
      </c>
      <c r="AK134" s="112">
        <v>0.013888888888888888</v>
      </c>
      <c r="AL134" s="113">
        <v>0.020833333333333332</v>
      </c>
    </row>
    <row r="135" spans="2:41" s="110" customFormat="1" ht="24.75" customHeight="1" hidden="1">
      <c r="B135" s="91"/>
      <c r="C135" s="92">
        <v>133</v>
      </c>
      <c r="D135" s="92"/>
      <c r="E135" s="93">
        <v>133</v>
      </c>
      <c r="F135" s="93"/>
      <c r="G135" s="94" t="s">
        <v>144</v>
      </c>
      <c r="H135" s="95" t="s">
        <v>145</v>
      </c>
      <c r="I135" s="96" t="s">
        <v>19</v>
      </c>
      <c r="J135" s="97">
        <v>1955</v>
      </c>
      <c r="K135" s="97">
        <v>70</v>
      </c>
      <c r="L135" s="97"/>
      <c r="M135" s="97"/>
      <c r="N135" s="97"/>
      <c r="O135" s="97">
        <v>180</v>
      </c>
      <c r="P135" s="117"/>
      <c r="Q135" s="99" t="str">
        <f t="shared" si="52"/>
        <v>E</v>
      </c>
      <c r="R135" s="100">
        <f t="shared" si="53"/>
        <v>0.003819444</v>
      </c>
      <c r="S135" s="101">
        <f t="shared" si="54"/>
        <v>0</v>
      </c>
      <c r="T135" s="101">
        <f t="shared" si="55"/>
        <v>1.0857979591836735</v>
      </c>
      <c r="U135" s="102">
        <f t="shared" si="56"/>
        <v>0</v>
      </c>
      <c r="V135" s="103">
        <f t="shared" si="57"/>
        <v>0.02083333333333333</v>
      </c>
      <c r="W135" s="104">
        <f t="shared" si="58"/>
        <v>0.01701388933333333</v>
      </c>
      <c r="X135" s="105"/>
      <c r="Y135" s="106"/>
      <c r="Z135" s="119"/>
      <c r="AA135" s="119"/>
      <c r="AB135" s="119"/>
      <c r="AC135" s="106" t="e">
        <f t="shared" si="59"/>
        <v>#DIV/0!</v>
      </c>
      <c r="AD135" s="107">
        <f t="shared" si="60"/>
        <v>14.693877551020408</v>
      </c>
      <c r="AE135" s="108">
        <f t="shared" si="61"/>
        <v>0.0028356482222222216</v>
      </c>
      <c r="AF135" s="106">
        <f t="shared" si="62"/>
        <v>0.003125000444444444</v>
      </c>
      <c r="AG135" s="106">
        <f t="shared" si="63"/>
        <v>0.006944444444444444</v>
      </c>
      <c r="AH135" s="109">
        <f t="shared" si="64"/>
        <v>0.006944444444444444</v>
      </c>
      <c r="AJ135" s="111">
        <v>0.006944444444444444</v>
      </c>
      <c r="AK135" s="112">
        <v>0.013888888888888888</v>
      </c>
      <c r="AL135" s="113">
        <v>0.020833333333333332</v>
      </c>
      <c r="AO135" s="163"/>
    </row>
    <row r="136" spans="2:41" s="110" customFormat="1" ht="24.75" customHeight="1" hidden="1">
      <c r="B136" s="91"/>
      <c r="C136" s="92">
        <v>134</v>
      </c>
      <c r="D136" s="92"/>
      <c r="E136" s="93">
        <v>134</v>
      </c>
      <c r="F136" s="93"/>
      <c r="G136" s="94" t="s">
        <v>89</v>
      </c>
      <c r="H136" s="95" t="s">
        <v>43</v>
      </c>
      <c r="I136" s="96" t="s">
        <v>19</v>
      </c>
      <c r="J136" s="97">
        <v>1948</v>
      </c>
      <c r="K136" s="97">
        <v>80</v>
      </c>
      <c r="L136" s="97">
        <v>85</v>
      </c>
      <c r="M136" s="97"/>
      <c r="N136" s="97"/>
      <c r="O136" s="97">
        <v>183</v>
      </c>
      <c r="P136" s="117"/>
      <c r="Q136" s="99" t="str">
        <f t="shared" si="52"/>
        <v>C</v>
      </c>
      <c r="R136" s="100">
        <f t="shared" si="53"/>
        <v>0.00208333</v>
      </c>
      <c r="S136" s="101">
        <f t="shared" si="54"/>
        <v>0</v>
      </c>
      <c r="T136" s="101">
        <f t="shared" si="55"/>
        <v>0.9809</v>
      </c>
      <c r="U136" s="102">
        <f t="shared" si="56"/>
        <v>0</v>
      </c>
      <c r="V136" s="103">
        <f t="shared" si="57"/>
        <v>0.020833333333333332</v>
      </c>
      <c r="W136" s="104">
        <f t="shared" si="58"/>
        <v>0.01875000333333333</v>
      </c>
      <c r="X136" s="105"/>
      <c r="Y136" s="106">
        <v>0.02656250333333333</v>
      </c>
      <c r="Z136" s="106">
        <v>0.027928244074074075</v>
      </c>
      <c r="AA136" s="106">
        <v>0.023726852296296293</v>
      </c>
      <c r="AB136" s="106">
        <v>0.02538194488888889</v>
      </c>
      <c r="AC136" s="106" t="e">
        <f t="shared" si="59"/>
        <v>#DIV/0!</v>
      </c>
      <c r="AD136" s="107">
        <f t="shared" si="60"/>
        <v>13.333333333333334</v>
      </c>
      <c r="AE136" s="108">
        <f t="shared" si="61"/>
        <v>0.0031250005555555553</v>
      </c>
      <c r="AF136" s="106">
        <f t="shared" si="62"/>
        <v>0.0048611144444444445</v>
      </c>
      <c r="AG136" s="106">
        <f t="shared" si="63"/>
        <v>0.006944444444444444</v>
      </c>
      <c r="AH136" s="109">
        <f t="shared" si="64"/>
        <v>0.006944444444444444</v>
      </c>
      <c r="AJ136" s="111">
        <v>0.006944444444444444</v>
      </c>
      <c r="AK136" s="112">
        <v>0.013888888888888888</v>
      </c>
      <c r="AL136" s="113">
        <v>0.020833333333333332</v>
      </c>
      <c r="AO136" s="163"/>
    </row>
    <row r="137" spans="2:41" s="110" customFormat="1" ht="24.75" customHeight="1" hidden="1">
      <c r="B137" s="91"/>
      <c r="C137" s="92">
        <v>135</v>
      </c>
      <c r="D137" s="92"/>
      <c r="E137" s="93">
        <v>135</v>
      </c>
      <c r="F137" s="93"/>
      <c r="G137" s="94" t="s">
        <v>144</v>
      </c>
      <c r="H137" s="95" t="s">
        <v>245</v>
      </c>
      <c r="I137" s="96" t="s">
        <v>19</v>
      </c>
      <c r="J137" s="97">
        <v>1980</v>
      </c>
      <c r="K137" s="97">
        <v>84</v>
      </c>
      <c r="L137" s="97"/>
      <c r="M137" s="97"/>
      <c r="N137" s="97"/>
      <c r="O137" s="97">
        <v>180</v>
      </c>
      <c r="P137" s="117"/>
      <c r="Q137" s="99" t="str">
        <f t="shared" si="52"/>
        <v>I</v>
      </c>
      <c r="R137" s="100">
        <f t="shared" si="53"/>
        <v>0.00590277</v>
      </c>
      <c r="S137" s="101">
        <f t="shared" si="54"/>
        <v>0</v>
      </c>
      <c r="T137" s="101">
        <f t="shared" si="55"/>
        <v>1.2438767441860468</v>
      </c>
      <c r="U137" s="102">
        <f t="shared" si="56"/>
        <v>0</v>
      </c>
      <c r="V137" s="103">
        <f t="shared" si="57"/>
        <v>0.020833333333333332</v>
      </c>
      <c r="W137" s="104">
        <f t="shared" si="58"/>
        <v>0.014930563333333332</v>
      </c>
      <c r="X137" s="105"/>
      <c r="Y137" s="106"/>
      <c r="Z137" s="106"/>
      <c r="AA137" s="106">
        <v>0.014965277777777777</v>
      </c>
      <c r="AB137" s="106"/>
      <c r="AC137" s="106" t="e">
        <f t="shared" si="59"/>
        <v>#DIV/0!</v>
      </c>
      <c r="AD137" s="107">
        <f t="shared" si="60"/>
        <v>16.74418604651163</v>
      </c>
      <c r="AE137" s="108">
        <f t="shared" si="61"/>
        <v>0.002488427222222222</v>
      </c>
      <c r="AF137" s="106">
        <f t="shared" si="62"/>
        <v>0.0010416744444444442</v>
      </c>
      <c r="AG137" s="106">
        <f t="shared" si="63"/>
        <v>0.006944444444444444</v>
      </c>
      <c r="AH137" s="109">
        <f t="shared" si="64"/>
        <v>0.006944444444444444</v>
      </c>
      <c r="AJ137" s="111">
        <v>0.006944444444444444</v>
      </c>
      <c r="AK137" s="112">
        <v>0.013888888888888888</v>
      </c>
      <c r="AL137" s="113">
        <v>0.020833333333333332</v>
      </c>
      <c r="AO137" s="163"/>
    </row>
    <row r="138" spans="2:41" s="110" customFormat="1" ht="24.75" customHeight="1" hidden="1">
      <c r="B138" s="91"/>
      <c r="C138" s="92">
        <v>136</v>
      </c>
      <c r="D138" s="92"/>
      <c r="E138" s="93">
        <v>136</v>
      </c>
      <c r="F138" s="93"/>
      <c r="G138" s="94" t="s">
        <v>146</v>
      </c>
      <c r="H138" s="95" t="s">
        <v>147</v>
      </c>
      <c r="I138" s="96" t="s">
        <v>19</v>
      </c>
      <c r="J138" s="97">
        <v>1984</v>
      </c>
      <c r="K138" s="97">
        <v>60</v>
      </c>
      <c r="L138" s="97"/>
      <c r="M138" s="97"/>
      <c r="N138" s="97"/>
      <c r="O138" s="97">
        <v>180</v>
      </c>
      <c r="P138" s="117"/>
      <c r="Q138" s="99" t="str">
        <f t="shared" si="52"/>
        <v>J</v>
      </c>
      <c r="R138" s="100">
        <f t="shared" si="53"/>
        <v>0.00625</v>
      </c>
      <c r="S138" s="101">
        <f t="shared" si="54"/>
        <v>0</v>
      </c>
      <c r="T138" s="101">
        <f t="shared" si="55"/>
        <v>1.2746142857142857</v>
      </c>
      <c r="U138" s="102">
        <f t="shared" si="56"/>
        <v>0</v>
      </c>
      <c r="V138" s="103">
        <f t="shared" si="57"/>
        <v>0.020833333333333332</v>
      </c>
      <c r="W138" s="104">
        <f t="shared" si="58"/>
        <v>0.014583333333333332</v>
      </c>
      <c r="X138" s="105"/>
      <c r="Y138" s="106"/>
      <c r="Z138" s="119"/>
      <c r="AA138" s="119"/>
      <c r="AB138" s="119"/>
      <c r="AC138" s="106" t="e">
        <f t="shared" si="59"/>
        <v>#DIV/0!</v>
      </c>
      <c r="AD138" s="107">
        <f t="shared" si="60"/>
        <v>17.142857142857142</v>
      </c>
      <c r="AE138" s="108">
        <f t="shared" si="61"/>
        <v>0.002430555555555555</v>
      </c>
      <c r="AF138" s="106">
        <f t="shared" si="62"/>
        <v>0.0006944444444444437</v>
      </c>
      <c r="AG138" s="106">
        <f t="shared" si="63"/>
        <v>0.006944444444444444</v>
      </c>
      <c r="AH138" s="109">
        <f t="shared" si="64"/>
        <v>0.006944444444444444</v>
      </c>
      <c r="AJ138" s="111">
        <v>0.006944444444444444</v>
      </c>
      <c r="AK138" s="112">
        <v>0.013888888888888888</v>
      </c>
      <c r="AL138" s="113">
        <v>0.020833333333333332</v>
      </c>
      <c r="AO138" s="164"/>
    </row>
    <row r="139" spans="2:42" s="110" customFormat="1" ht="24.75" customHeight="1" hidden="1">
      <c r="B139" s="91"/>
      <c r="C139" s="92">
        <v>137</v>
      </c>
      <c r="D139" s="92"/>
      <c r="E139" s="93">
        <v>137</v>
      </c>
      <c r="F139" s="93"/>
      <c r="G139" s="94" t="s">
        <v>117</v>
      </c>
      <c r="H139" s="95" t="s">
        <v>148</v>
      </c>
      <c r="I139" s="96" t="s">
        <v>19</v>
      </c>
      <c r="J139" s="97">
        <v>1976</v>
      </c>
      <c r="K139" s="97">
        <v>60</v>
      </c>
      <c r="L139" s="97"/>
      <c r="M139" s="97"/>
      <c r="N139" s="97"/>
      <c r="O139" s="97">
        <v>175</v>
      </c>
      <c r="P139" s="117"/>
      <c r="Q139" s="99" t="str">
        <f t="shared" si="52"/>
        <v>I</v>
      </c>
      <c r="R139" s="100">
        <f t="shared" si="53"/>
        <v>0.00590277</v>
      </c>
      <c r="S139" s="101">
        <f t="shared" si="54"/>
        <v>0</v>
      </c>
      <c r="T139" s="101">
        <f t="shared" si="55"/>
        <v>1.2438767441860468</v>
      </c>
      <c r="U139" s="102">
        <f t="shared" si="56"/>
        <v>0</v>
      </c>
      <c r="V139" s="103">
        <f t="shared" si="57"/>
        <v>0.020833333333333332</v>
      </c>
      <c r="W139" s="104">
        <f t="shared" si="58"/>
        <v>0.014930563333333332</v>
      </c>
      <c r="X139" s="105"/>
      <c r="Y139" s="106"/>
      <c r="Z139" s="119"/>
      <c r="AA139" s="119"/>
      <c r="AB139" s="119"/>
      <c r="AC139" s="106" t="e">
        <f t="shared" si="59"/>
        <v>#DIV/0!</v>
      </c>
      <c r="AD139" s="107">
        <f t="shared" si="60"/>
        <v>16.74418604651163</v>
      </c>
      <c r="AE139" s="108">
        <f t="shared" si="61"/>
        <v>0.002488427222222222</v>
      </c>
      <c r="AF139" s="106">
        <f t="shared" si="62"/>
        <v>0.0010416744444444442</v>
      </c>
      <c r="AG139" s="106">
        <f t="shared" si="63"/>
        <v>0.006944444444444444</v>
      </c>
      <c r="AH139" s="109">
        <f t="shared" si="64"/>
        <v>0.006944444444444444</v>
      </c>
      <c r="AJ139" s="111">
        <v>0.006944444444444444</v>
      </c>
      <c r="AK139" s="112">
        <v>0.013888888888888888</v>
      </c>
      <c r="AL139" s="113">
        <v>0.020833333333333332</v>
      </c>
      <c r="AO139" s="163"/>
      <c r="AP139" s="163"/>
    </row>
    <row r="140" spans="2:47" s="110" customFormat="1" ht="24.75" customHeight="1" hidden="1">
      <c r="B140" s="91"/>
      <c r="C140" s="92">
        <v>138</v>
      </c>
      <c r="D140" s="92"/>
      <c r="E140" s="93">
        <v>138</v>
      </c>
      <c r="F140" s="93"/>
      <c r="G140" s="120" t="s">
        <v>256</v>
      </c>
      <c r="H140" s="121" t="s">
        <v>257</v>
      </c>
      <c r="I140" s="122" t="s">
        <v>73</v>
      </c>
      <c r="J140" s="123">
        <v>1982</v>
      </c>
      <c r="K140" s="123">
        <v>59</v>
      </c>
      <c r="L140" s="123"/>
      <c r="M140" s="123"/>
      <c r="N140" s="123"/>
      <c r="O140" s="123">
        <v>170</v>
      </c>
      <c r="P140" s="117"/>
      <c r="Q140" s="99" t="str">
        <f t="shared" si="52"/>
        <v>F</v>
      </c>
      <c r="R140" s="100">
        <f t="shared" si="53"/>
        <v>0.0041666</v>
      </c>
      <c r="S140" s="101">
        <f t="shared" si="54"/>
        <v>0</v>
      </c>
      <c r="T140" s="101">
        <f t="shared" si="55"/>
        <v>0.6645923076923076</v>
      </c>
      <c r="U140" s="102">
        <f t="shared" si="56"/>
        <v>0</v>
      </c>
      <c r="V140" s="103">
        <f t="shared" si="57"/>
        <v>0.03125</v>
      </c>
      <c r="W140" s="104">
        <f t="shared" si="58"/>
        <v>0.0270834</v>
      </c>
      <c r="X140" s="105"/>
      <c r="Y140" s="106"/>
      <c r="Z140" s="106"/>
      <c r="AA140" s="106">
        <v>0.02349543703703704</v>
      </c>
      <c r="AB140" s="106"/>
      <c r="AC140" s="106" t="e">
        <f t="shared" si="59"/>
        <v>#DIV/0!</v>
      </c>
      <c r="AD140" s="107">
        <f t="shared" si="60"/>
        <v>9.23076923076923</v>
      </c>
      <c r="AE140" s="108">
        <f t="shared" si="61"/>
        <v>0.0045139</v>
      </c>
      <c r="AF140" s="106">
        <f t="shared" si="62"/>
        <v>0.006250066666666666</v>
      </c>
      <c r="AG140" s="106">
        <f t="shared" si="63"/>
        <v>0.010416666666666666</v>
      </c>
      <c r="AH140" s="109">
        <f t="shared" si="64"/>
        <v>0.010416666666666668</v>
      </c>
      <c r="AJ140" s="135">
        <v>0.010416666666666666</v>
      </c>
      <c r="AK140" s="136">
        <v>0.020833333333333332</v>
      </c>
      <c r="AL140" s="137">
        <v>0.03125</v>
      </c>
      <c r="AO140" s="163"/>
      <c r="AP140" s="114"/>
      <c r="AQ140" s="114"/>
      <c r="AR140" s="118"/>
      <c r="AS140" s="116"/>
      <c r="AT140" s="116"/>
      <c r="AU140" s="116"/>
    </row>
    <row r="141" spans="2:47" s="110" customFormat="1" ht="24.75" customHeight="1" hidden="1">
      <c r="B141" s="91"/>
      <c r="C141" s="92">
        <v>139</v>
      </c>
      <c r="D141" s="92"/>
      <c r="E141" s="93">
        <v>139</v>
      </c>
      <c r="F141" s="93"/>
      <c r="G141" s="94" t="s">
        <v>40</v>
      </c>
      <c r="H141" s="95" t="s">
        <v>96</v>
      </c>
      <c r="I141" s="96" t="s">
        <v>19</v>
      </c>
      <c r="J141" s="97">
        <v>1959</v>
      </c>
      <c r="K141" s="97">
        <v>75</v>
      </c>
      <c r="L141" s="97"/>
      <c r="M141" s="97"/>
      <c r="N141" s="97"/>
      <c r="O141" s="97">
        <v>188</v>
      </c>
      <c r="P141" s="117"/>
      <c r="Q141" s="99" t="str">
        <f t="shared" si="52"/>
        <v>E</v>
      </c>
      <c r="R141" s="100">
        <f t="shared" si="53"/>
        <v>0.003819444</v>
      </c>
      <c r="S141" s="101">
        <f t="shared" si="54"/>
        <v>0</v>
      </c>
      <c r="T141" s="101">
        <f t="shared" si="55"/>
        <v>1.0857979591836735</v>
      </c>
      <c r="U141" s="102">
        <f t="shared" si="56"/>
        <v>0</v>
      </c>
      <c r="V141" s="103">
        <f t="shared" si="57"/>
        <v>0.02083333333333333</v>
      </c>
      <c r="W141" s="104">
        <f t="shared" si="58"/>
        <v>0.01701388933333333</v>
      </c>
      <c r="X141" s="105"/>
      <c r="Y141" s="106"/>
      <c r="Z141" s="119"/>
      <c r="AA141" s="119"/>
      <c r="AB141" s="106">
        <v>0.02192129962962963</v>
      </c>
      <c r="AC141" s="106" t="e">
        <f t="shared" si="59"/>
        <v>#DIV/0!</v>
      </c>
      <c r="AD141" s="107">
        <f t="shared" si="60"/>
        <v>14.693877551020408</v>
      </c>
      <c r="AE141" s="108">
        <f t="shared" si="61"/>
        <v>0.0028356482222222216</v>
      </c>
      <c r="AF141" s="106">
        <f t="shared" si="62"/>
        <v>0.003125000444444444</v>
      </c>
      <c r="AG141" s="106">
        <f t="shared" si="63"/>
        <v>0.006944444444444444</v>
      </c>
      <c r="AH141" s="109">
        <f t="shared" si="64"/>
        <v>0.006944444444444444</v>
      </c>
      <c r="AJ141" s="111">
        <v>0.006944444444444444</v>
      </c>
      <c r="AK141" s="112">
        <v>0.013888888888888888</v>
      </c>
      <c r="AL141" s="113">
        <v>0.020833333333333332</v>
      </c>
      <c r="AO141" s="163"/>
      <c r="AP141" s="114"/>
      <c r="AQ141" s="114"/>
      <c r="AR141" s="115"/>
      <c r="AS141" s="116"/>
      <c r="AT141" s="116"/>
      <c r="AU141" s="116"/>
    </row>
    <row r="142" spans="2:42" s="110" customFormat="1" ht="24.75" customHeight="1" hidden="1">
      <c r="B142" s="91"/>
      <c r="C142" s="92">
        <v>140</v>
      </c>
      <c r="D142" s="92"/>
      <c r="E142" s="93">
        <v>140</v>
      </c>
      <c r="F142" s="93"/>
      <c r="G142" s="94" t="s">
        <v>59</v>
      </c>
      <c r="H142" s="95" t="s">
        <v>149</v>
      </c>
      <c r="I142" s="96" t="s">
        <v>19</v>
      </c>
      <c r="J142" s="97">
        <v>1983</v>
      </c>
      <c r="K142" s="97">
        <v>87</v>
      </c>
      <c r="L142" s="97"/>
      <c r="M142" s="97"/>
      <c r="N142" s="97"/>
      <c r="O142" s="97">
        <v>190</v>
      </c>
      <c r="P142" s="117"/>
      <c r="Q142" s="99" t="str">
        <f t="shared" si="52"/>
        <v>J</v>
      </c>
      <c r="R142" s="100">
        <f t="shared" si="53"/>
        <v>0.00625</v>
      </c>
      <c r="S142" s="101">
        <f t="shared" si="54"/>
        <v>0</v>
      </c>
      <c r="T142" s="101">
        <f t="shared" si="55"/>
        <v>1.2746142857142857</v>
      </c>
      <c r="U142" s="102">
        <f t="shared" si="56"/>
        <v>0</v>
      </c>
      <c r="V142" s="103">
        <f t="shared" si="57"/>
        <v>0.020833333333333332</v>
      </c>
      <c r="W142" s="104">
        <f t="shared" si="58"/>
        <v>0.014583333333333332</v>
      </c>
      <c r="X142" s="105"/>
      <c r="Y142" s="106"/>
      <c r="Z142" s="119"/>
      <c r="AA142" s="119"/>
      <c r="AB142" s="119"/>
      <c r="AC142" s="106" t="e">
        <f t="shared" si="59"/>
        <v>#DIV/0!</v>
      </c>
      <c r="AD142" s="107">
        <f t="shared" si="60"/>
        <v>17.142857142857142</v>
      </c>
      <c r="AE142" s="108">
        <f t="shared" si="61"/>
        <v>0.002430555555555555</v>
      </c>
      <c r="AF142" s="106">
        <f t="shared" si="62"/>
        <v>0.0006944444444444437</v>
      </c>
      <c r="AG142" s="106">
        <f t="shared" si="63"/>
        <v>0.006944444444444444</v>
      </c>
      <c r="AH142" s="109">
        <f t="shared" si="64"/>
        <v>0.006944444444444444</v>
      </c>
      <c r="AJ142" s="111">
        <v>0.006944444444444444</v>
      </c>
      <c r="AK142" s="112">
        <v>0.013888888888888888</v>
      </c>
      <c r="AL142" s="113">
        <v>0.020833333333333332</v>
      </c>
      <c r="AO142" s="163"/>
      <c r="AP142" s="163"/>
    </row>
    <row r="143" spans="2:38" s="110" customFormat="1" ht="24.75" customHeight="1" hidden="1">
      <c r="B143" s="91"/>
      <c r="C143" s="92">
        <v>141</v>
      </c>
      <c r="D143" s="92"/>
      <c r="E143" s="93">
        <v>141</v>
      </c>
      <c r="F143" s="93"/>
      <c r="G143" s="120" t="s">
        <v>271</v>
      </c>
      <c r="H143" s="121" t="s">
        <v>272</v>
      </c>
      <c r="I143" s="122" t="s">
        <v>73</v>
      </c>
      <c r="J143" s="123">
        <v>1985</v>
      </c>
      <c r="K143" s="123"/>
      <c r="L143" s="123">
        <v>61</v>
      </c>
      <c r="M143" s="123"/>
      <c r="N143" s="123"/>
      <c r="O143" s="123">
        <v>170</v>
      </c>
      <c r="P143" s="117"/>
      <c r="Q143" s="99" t="str">
        <f t="shared" si="52"/>
        <v>F</v>
      </c>
      <c r="R143" s="100">
        <f t="shared" si="53"/>
        <v>0.0041666</v>
      </c>
      <c r="S143" s="101">
        <f t="shared" si="54"/>
        <v>0</v>
      </c>
      <c r="T143" s="101">
        <f t="shared" si="55"/>
        <v>0.6645923076923076</v>
      </c>
      <c r="U143" s="102">
        <f t="shared" si="56"/>
        <v>0</v>
      </c>
      <c r="V143" s="103">
        <f t="shared" si="57"/>
        <v>0.03125</v>
      </c>
      <c r="W143" s="104">
        <f t="shared" si="58"/>
        <v>0.0270834</v>
      </c>
      <c r="X143" s="105"/>
      <c r="Y143" s="106">
        <v>0.023993122222222222</v>
      </c>
      <c r="Z143" s="106"/>
      <c r="AA143" s="106"/>
      <c r="AB143" s="106"/>
      <c r="AC143" s="106" t="e">
        <f t="shared" si="59"/>
        <v>#DIV/0!</v>
      </c>
      <c r="AD143" s="107">
        <f t="shared" si="60"/>
        <v>9.23076923076923</v>
      </c>
      <c r="AE143" s="108">
        <f t="shared" si="61"/>
        <v>0.0045139</v>
      </c>
      <c r="AF143" s="106">
        <f t="shared" si="62"/>
        <v>0.006250066666666666</v>
      </c>
      <c r="AG143" s="106">
        <f t="shared" si="63"/>
        <v>0.010416666666666666</v>
      </c>
      <c r="AH143" s="109">
        <f t="shared" si="64"/>
        <v>0.010416666666666668</v>
      </c>
      <c r="AJ143" s="135">
        <v>0.010416666666666666</v>
      </c>
      <c r="AK143" s="136">
        <v>0.020833333333333332</v>
      </c>
      <c r="AL143" s="137">
        <v>0.03125</v>
      </c>
    </row>
    <row r="144" spans="2:38" s="110" customFormat="1" ht="24.75" customHeight="1" hidden="1">
      <c r="B144" s="91"/>
      <c r="C144" s="92">
        <v>142</v>
      </c>
      <c r="D144" s="92"/>
      <c r="E144" s="93">
        <v>142</v>
      </c>
      <c r="F144" s="93"/>
      <c r="G144" s="94" t="s">
        <v>87</v>
      </c>
      <c r="H144" s="95" t="s">
        <v>150</v>
      </c>
      <c r="I144" s="96" t="s">
        <v>19</v>
      </c>
      <c r="J144" s="97">
        <v>1970</v>
      </c>
      <c r="K144" s="97">
        <v>81</v>
      </c>
      <c r="L144" s="97"/>
      <c r="M144" s="97"/>
      <c r="N144" s="97"/>
      <c r="O144" s="97">
        <v>178</v>
      </c>
      <c r="P144" s="117"/>
      <c r="Q144" s="99" t="str">
        <f t="shared" si="52"/>
        <v>G</v>
      </c>
      <c r="R144" s="100">
        <f t="shared" si="53"/>
        <v>0.00520833</v>
      </c>
      <c r="S144" s="101">
        <f t="shared" si="54"/>
        <v>0</v>
      </c>
      <c r="T144" s="101">
        <f t="shared" si="55"/>
        <v>1.1865</v>
      </c>
      <c r="U144" s="102">
        <f t="shared" si="56"/>
        <v>0</v>
      </c>
      <c r="V144" s="103">
        <f t="shared" si="57"/>
        <v>0.020833333333333332</v>
      </c>
      <c r="W144" s="104">
        <f t="shared" si="58"/>
        <v>0.01562500333333333</v>
      </c>
      <c r="X144" s="105"/>
      <c r="Y144" s="106"/>
      <c r="Z144" s="106">
        <v>0.016736666666666667</v>
      </c>
      <c r="AA144" s="106"/>
      <c r="AB144" s="106"/>
      <c r="AC144" s="106" t="e">
        <f t="shared" si="59"/>
        <v>#DIV/0!</v>
      </c>
      <c r="AD144" s="107">
        <f t="shared" si="60"/>
        <v>16</v>
      </c>
      <c r="AE144" s="108">
        <f t="shared" si="61"/>
        <v>0.002604167222222222</v>
      </c>
      <c r="AF144" s="106">
        <f t="shared" si="62"/>
        <v>0.0017361144444444443</v>
      </c>
      <c r="AG144" s="106">
        <f t="shared" si="63"/>
        <v>0.006944444444444444</v>
      </c>
      <c r="AH144" s="109">
        <f t="shared" si="64"/>
        <v>0.006944444444444444</v>
      </c>
      <c r="AJ144" s="111">
        <v>0.006944444444444444</v>
      </c>
      <c r="AK144" s="112">
        <v>0.013888888888888888</v>
      </c>
      <c r="AL144" s="113">
        <v>0.020833333333333332</v>
      </c>
    </row>
    <row r="145" spans="2:38" s="110" customFormat="1" ht="24.75" customHeight="1" hidden="1">
      <c r="B145" s="91"/>
      <c r="C145" s="92">
        <v>143</v>
      </c>
      <c r="D145" s="92"/>
      <c r="E145" s="93">
        <v>143</v>
      </c>
      <c r="F145" s="93"/>
      <c r="G145" s="94" t="s">
        <v>151</v>
      </c>
      <c r="H145" s="95" t="s">
        <v>152</v>
      </c>
      <c r="I145" s="96" t="s">
        <v>19</v>
      </c>
      <c r="J145" s="97">
        <v>1936</v>
      </c>
      <c r="K145" s="97">
        <v>72</v>
      </c>
      <c r="L145" s="97"/>
      <c r="M145" s="97"/>
      <c r="N145" s="97"/>
      <c r="O145" s="97">
        <v>167</v>
      </c>
      <c r="P145" s="117"/>
      <c r="Q145" s="99" t="str">
        <f t="shared" si="52"/>
        <v>A</v>
      </c>
      <c r="R145" s="100">
        <f t="shared" si="53"/>
        <v>0</v>
      </c>
      <c r="S145" s="101">
        <f t="shared" si="54"/>
        <v>0</v>
      </c>
      <c r="T145" s="101">
        <f t="shared" si="55"/>
        <v>0.8781</v>
      </c>
      <c r="U145" s="102">
        <f t="shared" si="56"/>
        <v>0</v>
      </c>
      <c r="V145" s="103">
        <f t="shared" si="57"/>
        <v>0.020833333333333332</v>
      </c>
      <c r="W145" s="104">
        <f t="shared" si="58"/>
        <v>0.020833333333333332</v>
      </c>
      <c r="X145" s="105"/>
      <c r="Y145" s="106"/>
      <c r="Z145" s="119"/>
      <c r="AA145" s="119"/>
      <c r="AB145" s="119"/>
      <c r="AC145" s="106" t="e">
        <f t="shared" si="59"/>
        <v>#DIV/0!</v>
      </c>
      <c r="AD145" s="107">
        <f t="shared" si="60"/>
        <v>12</v>
      </c>
      <c r="AE145" s="108">
        <f t="shared" si="61"/>
        <v>0.003472222222222222</v>
      </c>
      <c r="AF145" s="106">
        <f t="shared" si="62"/>
        <v>0.006944444444444444</v>
      </c>
      <c r="AG145" s="106">
        <f t="shared" si="63"/>
        <v>0.006944444444444444</v>
      </c>
      <c r="AH145" s="109">
        <f t="shared" si="64"/>
        <v>0.006944444444444444</v>
      </c>
      <c r="AJ145" s="111">
        <v>0.006944444444444444</v>
      </c>
      <c r="AK145" s="112">
        <v>0.013888888888888888</v>
      </c>
      <c r="AL145" s="113">
        <v>0.020833333333333332</v>
      </c>
    </row>
    <row r="146" spans="2:38" s="110" customFormat="1" ht="24.75" customHeight="1" hidden="1">
      <c r="B146" s="91"/>
      <c r="C146" s="92">
        <v>144</v>
      </c>
      <c r="D146" s="92"/>
      <c r="E146" s="93">
        <v>144</v>
      </c>
      <c r="F146" s="93"/>
      <c r="G146" s="94" t="s">
        <v>165</v>
      </c>
      <c r="H146" s="95" t="s">
        <v>282</v>
      </c>
      <c r="I146" s="96" t="s">
        <v>19</v>
      </c>
      <c r="J146" s="97">
        <v>1972</v>
      </c>
      <c r="K146" s="97">
        <v>75</v>
      </c>
      <c r="L146" s="97"/>
      <c r="M146" s="97">
        <v>75</v>
      </c>
      <c r="N146" s="97"/>
      <c r="O146" s="97">
        <v>175</v>
      </c>
      <c r="P146" s="117"/>
      <c r="Q146" s="99" t="str">
        <f t="shared" si="52"/>
        <v>H</v>
      </c>
      <c r="R146" s="100">
        <f t="shared" si="53"/>
        <v>0.005555</v>
      </c>
      <c r="S146" s="101">
        <f t="shared" si="54"/>
        <v>0</v>
      </c>
      <c r="T146" s="101">
        <f t="shared" si="55"/>
        <v>1.2145363636363637</v>
      </c>
      <c r="U146" s="102">
        <f t="shared" si="56"/>
        <v>0</v>
      </c>
      <c r="V146" s="103">
        <f t="shared" si="57"/>
        <v>0.020833333333333332</v>
      </c>
      <c r="W146" s="104">
        <f t="shared" si="58"/>
        <v>0.015278333333333331</v>
      </c>
      <c r="X146" s="105">
        <v>0.019803796296296295</v>
      </c>
      <c r="Y146" s="106"/>
      <c r="Z146" s="106">
        <v>0.01947972222222222</v>
      </c>
      <c r="AA146" s="106">
        <v>0.020254637407407405</v>
      </c>
      <c r="AB146" s="106"/>
      <c r="AC146" s="106" t="e">
        <f t="shared" si="59"/>
        <v>#DIV/0!</v>
      </c>
      <c r="AD146" s="107">
        <f t="shared" si="60"/>
        <v>16.363636363636363</v>
      </c>
      <c r="AE146" s="108">
        <f t="shared" si="61"/>
        <v>0.0025463888888888884</v>
      </c>
      <c r="AF146" s="106">
        <f t="shared" si="62"/>
        <v>0.001389444444444444</v>
      </c>
      <c r="AG146" s="106">
        <f t="shared" si="63"/>
        <v>0.006944444444444444</v>
      </c>
      <c r="AH146" s="109">
        <f t="shared" si="64"/>
        <v>0.006944444444444444</v>
      </c>
      <c r="AJ146" s="111">
        <v>0.006944444444444444</v>
      </c>
      <c r="AK146" s="112">
        <v>0.013888888888888888</v>
      </c>
      <c r="AL146" s="113">
        <v>0.020833333333333332</v>
      </c>
    </row>
    <row r="147" spans="2:38" s="110" customFormat="1" ht="24.75" customHeight="1" hidden="1">
      <c r="B147" s="91"/>
      <c r="C147" s="92">
        <v>145</v>
      </c>
      <c r="D147" s="92"/>
      <c r="E147" s="93">
        <v>145</v>
      </c>
      <c r="F147" s="93"/>
      <c r="G147" s="94" t="s">
        <v>74</v>
      </c>
      <c r="H147" s="95" t="s">
        <v>153</v>
      </c>
      <c r="I147" s="96" t="s">
        <v>19</v>
      </c>
      <c r="J147" s="97">
        <v>1957</v>
      </c>
      <c r="K147" s="97">
        <v>88</v>
      </c>
      <c r="L147" s="97"/>
      <c r="M147" s="97"/>
      <c r="N147" s="97"/>
      <c r="O147" s="97">
        <v>176</v>
      </c>
      <c r="P147" s="117"/>
      <c r="Q147" s="99" t="str">
        <f t="shared" si="52"/>
        <v>E</v>
      </c>
      <c r="R147" s="100">
        <f t="shared" si="53"/>
        <v>0.003819444</v>
      </c>
      <c r="S147" s="101">
        <f t="shared" si="54"/>
        <v>0</v>
      </c>
      <c r="T147" s="101">
        <f t="shared" si="55"/>
        <v>1.0857979591836735</v>
      </c>
      <c r="U147" s="102">
        <f t="shared" si="56"/>
        <v>0</v>
      </c>
      <c r="V147" s="103">
        <f t="shared" si="57"/>
        <v>0.02083333333333333</v>
      </c>
      <c r="W147" s="104">
        <f t="shared" si="58"/>
        <v>0.01701388933333333</v>
      </c>
      <c r="X147" s="105"/>
      <c r="Y147" s="106"/>
      <c r="Z147" s="119"/>
      <c r="AA147" s="106">
        <v>0.023715281111111108</v>
      </c>
      <c r="AB147" s="106"/>
      <c r="AC147" s="106" t="e">
        <f t="shared" si="59"/>
        <v>#DIV/0!</v>
      </c>
      <c r="AD147" s="107">
        <f t="shared" si="60"/>
        <v>14.693877551020408</v>
      </c>
      <c r="AE147" s="108">
        <f t="shared" si="61"/>
        <v>0.0028356482222222216</v>
      </c>
      <c r="AF147" s="106">
        <f t="shared" si="62"/>
        <v>0.003125000444444444</v>
      </c>
      <c r="AG147" s="106">
        <f t="shared" si="63"/>
        <v>0.006944444444444444</v>
      </c>
      <c r="AH147" s="109">
        <f t="shared" si="64"/>
        <v>0.006944444444444444</v>
      </c>
      <c r="AJ147" s="111">
        <v>0.006944444444444444</v>
      </c>
      <c r="AK147" s="112">
        <v>0.013888888888888888</v>
      </c>
      <c r="AL147" s="113">
        <v>0.020833333333333332</v>
      </c>
    </row>
    <row r="148" spans="2:38" s="110" customFormat="1" ht="24.75" customHeight="1" hidden="1">
      <c r="B148" s="91"/>
      <c r="C148" s="92">
        <v>146</v>
      </c>
      <c r="D148" s="92"/>
      <c r="E148" s="93">
        <v>146</v>
      </c>
      <c r="F148" s="93"/>
      <c r="G148" s="94" t="s">
        <v>49</v>
      </c>
      <c r="H148" s="95" t="s">
        <v>48</v>
      </c>
      <c r="I148" s="96" t="s">
        <v>19</v>
      </c>
      <c r="J148" s="97">
        <v>1983</v>
      </c>
      <c r="K148" s="97">
        <v>64</v>
      </c>
      <c r="L148" s="97">
        <v>67</v>
      </c>
      <c r="M148" s="97">
        <v>67</v>
      </c>
      <c r="N148" s="97"/>
      <c r="O148" s="97">
        <v>170</v>
      </c>
      <c r="P148" s="117"/>
      <c r="Q148" s="99" t="str">
        <f t="shared" si="52"/>
        <v>J</v>
      </c>
      <c r="R148" s="100">
        <f t="shared" si="53"/>
        <v>0.00625</v>
      </c>
      <c r="S148" s="101">
        <f t="shared" si="54"/>
        <v>0</v>
      </c>
      <c r="T148" s="101">
        <f t="shared" si="55"/>
        <v>1.2746142857142857</v>
      </c>
      <c r="U148" s="102">
        <f t="shared" si="56"/>
        <v>0</v>
      </c>
      <c r="V148" s="103">
        <f t="shared" si="57"/>
        <v>0.020833333333333332</v>
      </c>
      <c r="W148" s="104">
        <f t="shared" si="58"/>
        <v>0.014583333333333332</v>
      </c>
      <c r="X148" s="105">
        <v>0.02015046296296296</v>
      </c>
      <c r="Y148" s="106">
        <v>0.018923611111111106</v>
      </c>
      <c r="Z148" s="106">
        <v>0.020312499999999997</v>
      </c>
      <c r="AA148" s="106">
        <v>0.02108796296296296</v>
      </c>
      <c r="AB148" s="106">
        <v>0.02081018518518519</v>
      </c>
      <c r="AC148" s="106" t="e">
        <f t="shared" si="59"/>
        <v>#DIV/0!</v>
      </c>
      <c r="AD148" s="107">
        <f t="shared" si="60"/>
        <v>17.142857142857142</v>
      </c>
      <c r="AE148" s="108">
        <f t="shared" si="61"/>
        <v>0.002430555555555555</v>
      </c>
      <c r="AF148" s="106">
        <f t="shared" si="62"/>
        <v>0.0006944444444444437</v>
      </c>
      <c r="AG148" s="106">
        <f t="shared" si="63"/>
        <v>0.006944444444444444</v>
      </c>
      <c r="AH148" s="109">
        <f t="shared" si="64"/>
        <v>0.006944444444444444</v>
      </c>
      <c r="AJ148" s="111">
        <v>0.006944444444444444</v>
      </c>
      <c r="AK148" s="112">
        <v>0.013888888888888888</v>
      </c>
      <c r="AL148" s="113">
        <v>0.020833333333333332</v>
      </c>
    </row>
    <row r="149" spans="2:38" s="110" customFormat="1" ht="24.75" customHeight="1" hidden="1">
      <c r="B149" s="91"/>
      <c r="C149" s="92">
        <v>147</v>
      </c>
      <c r="D149" s="92"/>
      <c r="E149" s="93">
        <v>147</v>
      </c>
      <c r="F149" s="93"/>
      <c r="G149" s="94" t="s">
        <v>47</v>
      </c>
      <c r="H149" s="95" t="s">
        <v>48</v>
      </c>
      <c r="I149" s="96" t="s">
        <v>19</v>
      </c>
      <c r="J149" s="97">
        <v>1978</v>
      </c>
      <c r="K149" s="97">
        <v>64</v>
      </c>
      <c r="L149" s="97">
        <v>63</v>
      </c>
      <c r="M149" s="97">
        <v>65</v>
      </c>
      <c r="N149" s="97"/>
      <c r="O149" s="97">
        <v>168</v>
      </c>
      <c r="P149" s="117"/>
      <c r="Q149" s="99" t="str">
        <f t="shared" si="52"/>
        <v>I</v>
      </c>
      <c r="R149" s="100">
        <f t="shared" si="53"/>
        <v>0.00590277</v>
      </c>
      <c r="S149" s="101">
        <f t="shared" si="54"/>
        <v>0</v>
      </c>
      <c r="T149" s="101">
        <f t="shared" si="55"/>
        <v>1.2438767441860468</v>
      </c>
      <c r="U149" s="102">
        <f t="shared" si="56"/>
        <v>0</v>
      </c>
      <c r="V149" s="103">
        <f t="shared" si="57"/>
        <v>0.020833333333333332</v>
      </c>
      <c r="W149" s="104">
        <f t="shared" si="58"/>
        <v>0.014930563333333332</v>
      </c>
      <c r="X149" s="105">
        <v>0.023043989259259254</v>
      </c>
      <c r="Y149" s="106">
        <v>0.021458341111111112</v>
      </c>
      <c r="Z149" s="106">
        <v>0.02563658185185185</v>
      </c>
      <c r="AA149" s="106"/>
      <c r="AB149" s="106">
        <v>0.01929398148148148</v>
      </c>
      <c r="AC149" s="106" t="e">
        <f t="shared" si="59"/>
        <v>#DIV/0!</v>
      </c>
      <c r="AD149" s="107">
        <f t="shared" si="60"/>
        <v>16.74418604651163</v>
      </c>
      <c r="AE149" s="108">
        <f t="shared" si="61"/>
        <v>0.002488427222222222</v>
      </c>
      <c r="AF149" s="106">
        <f t="shared" si="62"/>
        <v>0.0010416744444444442</v>
      </c>
      <c r="AG149" s="106">
        <f t="shared" si="63"/>
        <v>0.006944444444444444</v>
      </c>
      <c r="AH149" s="109">
        <f t="shared" si="64"/>
        <v>0.006944444444444444</v>
      </c>
      <c r="AJ149" s="111">
        <v>0.006944444444444444</v>
      </c>
      <c r="AK149" s="112">
        <v>0.013888888888888888</v>
      </c>
      <c r="AL149" s="113">
        <v>0.020833333333333332</v>
      </c>
    </row>
    <row r="150" spans="2:38" s="110" customFormat="1" ht="24.75" customHeight="1" hidden="1">
      <c r="B150" s="91"/>
      <c r="C150" s="92">
        <v>148</v>
      </c>
      <c r="D150" s="92"/>
      <c r="E150" s="93">
        <v>148</v>
      </c>
      <c r="F150" s="93"/>
      <c r="G150" s="120" t="s">
        <v>271</v>
      </c>
      <c r="H150" s="121" t="s">
        <v>312</v>
      </c>
      <c r="I150" s="122" t="s">
        <v>73</v>
      </c>
      <c r="J150" s="123">
        <v>1985</v>
      </c>
      <c r="K150" s="123"/>
      <c r="L150" s="123"/>
      <c r="M150" s="123">
        <v>60</v>
      </c>
      <c r="N150" s="123"/>
      <c r="O150" s="123">
        <v>170</v>
      </c>
      <c r="P150" s="117"/>
      <c r="Q150" s="99" t="str">
        <f t="shared" si="52"/>
        <v>F</v>
      </c>
      <c r="R150" s="100">
        <f t="shared" si="53"/>
        <v>0.0041666</v>
      </c>
      <c r="S150" s="101">
        <f t="shared" si="54"/>
        <v>0</v>
      </c>
      <c r="T150" s="101">
        <f t="shared" si="55"/>
        <v>0.6645923076923076</v>
      </c>
      <c r="U150" s="102">
        <f t="shared" si="56"/>
        <v>0</v>
      </c>
      <c r="V150" s="103">
        <f t="shared" si="57"/>
        <v>0.03125</v>
      </c>
      <c r="W150" s="104">
        <f t="shared" si="58"/>
        <v>0.0270834</v>
      </c>
      <c r="X150" s="105">
        <v>0.026539418518518522</v>
      </c>
      <c r="Y150" s="106"/>
      <c r="Z150" s="106"/>
      <c r="AA150" s="106"/>
      <c r="AB150" s="106"/>
      <c r="AC150" s="106" t="e">
        <f t="shared" si="59"/>
        <v>#DIV/0!</v>
      </c>
      <c r="AD150" s="107">
        <f t="shared" si="60"/>
        <v>9.23076923076923</v>
      </c>
      <c r="AE150" s="108">
        <f t="shared" si="61"/>
        <v>0.0045139</v>
      </c>
      <c r="AF150" s="106">
        <f t="shared" si="62"/>
        <v>0.006250066666666666</v>
      </c>
      <c r="AG150" s="106">
        <f t="shared" si="63"/>
        <v>0.010416666666666666</v>
      </c>
      <c r="AH150" s="109">
        <f t="shared" si="64"/>
        <v>0.010416666666666668</v>
      </c>
      <c r="AJ150" s="135">
        <v>0.010416666666666666</v>
      </c>
      <c r="AK150" s="136">
        <v>0.020833333333333332</v>
      </c>
      <c r="AL150" s="137">
        <v>0.03125</v>
      </c>
    </row>
    <row r="151" spans="2:38" s="110" customFormat="1" ht="24.75" customHeight="1" hidden="1">
      <c r="B151" s="91"/>
      <c r="C151" s="92">
        <v>149</v>
      </c>
      <c r="D151" s="92"/>
      <c r="E151" s="93">
        <v>149</v>
      </c>
      <c r="F151" s="93"/>
      <c r="G151" s="94" t="s">
        <v>120</v>
      </c>
      <c r="H151" s="95" t="s">
        <v>264</v>
      </c>
      <c r="I151" s="96" t="s">
        <v>19</v>
      </c>
      <c r="J151" s="97">
        <v>1987</v>
      </c>
      <c r="K151" s="97"/>
      <c r="L151" s="97">
        <v>76</v>
      </c>
      <c r="M151" s="97"/>
      <c r="N151" s="97"/>
      <c r="O151" s="97">
        <v>188</v>
      </c>
      <c r="P151" s="117"/>
      <c r="Q151" s="99" t="str">
        <f t="shared" si="52"/>
        <v>J</v>
      </c>
      <c r="R151" s="100">
        <f t="shared" si="53"/>
        <v>0.00625</v>
      </c>
      <c r="S151" s="101">
        <f t="shared" si="54"/>
        <v>0</v>
      </c>
      <c r="T151" s="101">
        <f t="shared" si="55"/>
        <v>1.2746142857142857</v>
      </c>
      <c r="U151" s="102">
        <f t="shared" si="56"/>
        <v>0</v>
      </c>
      <c r="V151" s="103">
        <f t="shared" si="57"/>
        <v>0.020833333333333332</v>
      </c>
      <c r="W151" s="104">
        <f t="shared" si="58"/>
        <v>0.014583333333333332</v>
      </c>
      <c r="X151" s="105"/>
      <c r="Y151" s="106">
        <v>0.01465277777777778</v>
      </c>
      <c r="Z151" s="106"/>
      <c r="AA151" s="106"/>
      <c r="AB151" s="106"/>
      <c r="AC151" s="106" t="e">
        <f t="shared" si="59"/>
        <v>#DIV/0!</v>
      </c>
      <c r="AD151" s="107">
        <f t="shared" si="60"/>
        <v>17.142857142857142</v>
      </c>
      <c r="AE151" s="108">
        <f t="shared" si="61"/>
        <v>0.002430555555555555</v>
      </c>
      <c r="AF151" s="106">
        <f t="shared" si="62"/>
        <v>0.0006944444444444437</v>
      </c>
      <c r="AG151" s="106">
        <f t="shared" si="63"/>
        <v>0.006944444444444444</v>
      </c>
      <c r="AH151" s="109">
        <f t="shared" si="64"/>
        <v>0.006944444444444444</v>
      </c>
      <c r="AJ151" s="111">
        <v>0.006944444444444444</v>
      </c>
      <c r="AK151" s="112">
        <v>0.013888888888888888</v>
      </c>
      <c r="AL151" s="113">
        <v>0.020833333333333332</v>
      </c>
    </row>
    <row r="152" spans="2:38" s="110" customFormat="1" ht="24.75" customHeight="1" hidden="1">
      <c r="B152" s="91"/>
      <c r="C152" s="92">
        <v>150</v>
      </c>
      <c r="D152" s="92"/>
      <c r="E152" s="93">
        <v>150</v>
      </c>
      <c r="F152" s="93"/>
      <c r="G152" s="94" t="s">
        <v>154</v>
      </c>
      <c r="H152" s="95" t="s">
        <v>155</v>
      </c>
      <c r="I152" s="96" t="s">
        <v>19</v>
      </c>
      <c r="J152" s="97">
        <v>1941</v>
      </c>
      <c r="K152" s="97">
        <v>70</v>
      </c>
      <c r="L152" s="97">
        <v>70</v>
      </c>
      <c r="M152" s="97">
        <v>72</v>
      </c>
      <c r="N152" s="97"/>
      <c r="O152" s="97">
        <v>180</v>
      </c>
      <c r="P152" s="117"/>
      <c r="Q152" s="99" t="str">
        <f t="shared" si="52"/>
        <v>C</v>
      </c>
      <c r="R152" s="100">
        <f t="shared" si="53"/>
        <v>0.00208333</v>
      </c>
      <c r="S152" s="101">
        <f t="shared" si="54"/>
        <v>0</v>
      </c>
      <c r="T152" s="101">
        <f t="shared" si="55"/>
        <v>0.9809</v>
      </c>
      <c r="U152" s="102">
        <f t="shared" si="56"/>
        <v>0</v>
      </c>
      <c r="V152" s="103">
        <f t="shared" si="57"/>
        <v>0.020833333333333332</v>
      </c>
      <c r="W152" s="104">
        <f t="shared" si="58"/>
        <v>0.01875000333333333</v>
      </c>
      <c r="X152" s="105">
        <v>0.01758102185185185</v>
      </c>
      <c r="Y152" s="106">
        <v>0.017106484814814815</v>
      </c>
      <c r="Z152" s="106">
        <v>0.01717592925925926</v>
      </c>
      <c r="AA152" s="106">
        <v>0.016736114444444446</v>
      </c>
      <c r="AB152" s="106"/>
      <c r="AC152" s="106" t="e">
        <f t="shared" si="59"/>
        <v>#DIV/0!</v>
      </c>
      <c r="AD152" s="107">
        <f t="shared" si="60"/>
        <v>13.333333333333334</v>
      </c>
      <c r="AE152" s="108">
        <f t="shared" si="61"/>
        <v>0.0031250005555555553</v>
      </c>
      <c r="AF152" s="106">
        <f t="shared" si="62"/>
        <v>0.0048611144444444445</v>
      </c>
      <c r="AG152" s="106">
        <f t="shared" si="63"/>
        <v>0.006944444444444444</v>
      </c>
      <c r="AH152" s="109">
        <f t="shared" si="64"/>
        <v>0.006944444444444444</v>
      </c>
      <c r="AJ152" s="111">
        <v>0.006944444444444444</v>
      </c>
      <c r="AK152" s="112">
        <v>0.013888888888888888</v>
      </c>
      <c r="AL152" s="113">
        <v>0.020833333333333332</v>
      </c>
    </row>
    <row r="153" spans="2:38" s="110" customFormat="1" ht="24.75" customHeight="1" hidden="1">
      <c r="B153" s="91"/>
      <c r="C153" s="92">
        <v>151</v>
      </c>
      <c r="D153" s="92"/>
      <c r="E153" s="93">
        <v>151</v>
      </c>
      <c r="F153" s="93"/>
      <c r="G153" s="94" t="s">
        <v>156</v>
      </c>
      <c r="H153" s="95" t="s">
        <v>157</v>
      </c>
      <c r="I153" s="96" t="s">
        <v>19</v>
      </c>
      <c r="J153" s="97">
        <v>1961</v>
      </c>
      <c r="K153" s="97">
        <v>82</v>
      </c>
      <c r="L153" s="97"/>
      <c r="M153" s="97"/>
      <c r="N153" s="97"/>
      <c r="O153" s="97">
        <v>180</v>
      </c>
      <c r="P153" s="117"/>
      <c r="Q153" s="99" t="str">
        <f t="shared" si="52"/>
        <v>G</v>
      </c>
      <c r="R153" s="100">
        <f t="shared" si="53"/>
        <v>0.00520833</v>
      </c>
      <c r="S153" s="101">
        <f t="shared" si="54"/>
        <v>0</v>
      </c>
      <c r="T153" s="101">
        <f t="shared" si="55"/>
        <v>1.1865</v>
      </c>
      <c r="U153" s="102">
        <f t="shared" si="56"/>
        <v>0</v>
      </c>
      <c r="V153" s="103">
        <f t="shared" si="57"/>
        <v>0.020833333333333332</v>
      </c>
      <c r="W153" s="104">
        <f t="shared" si="58"/>
        <v>0.01562500333333333</v>
      </c>
      <c r="X153" s="105"/>
      <c r="Y153" s="106"/>
      <c r="Z153" s="119"/>
      <c r="AA153" s="119"/>
      <c r="AB153" s="119"/>
      <c r="AC153" s="106" t="e">
        <f t="shared" si="59"/>
        <v>#DIV/0!</v>
      </c>
      <c r="AD153" s="107">
        <f t="shared" si="60"/>
        <v>16</v>
      </c>
      <c r="AE153" s="108">
        <f t="shared" si="61"/>
        <v>0.002604167222222222</v>
      </c>
      <c r="AF153" s="106">
        <f t="shared" si="62"/>
        <v>0.0017361144444444443</v>
      </c>
      <c r="AG153" s="106">
        <f t="shared" si="63"/>
        <v>0.006944444444444444</v>
      </c>
      <c r="AH153" s="109">
        <f t="shared" si="64"/>
        <v>0.006944444444444444</v>
      </c>
      <c r="AJ153" s="111">
        <v>0.006944444444444444</v>
      </c>
      <c r="AK153" s="112">
        <v>0.013888888888888888</v>
      </c>
      <c r="AL153" s="113">
        <v>0.020833333333333332</v>
      </c>
    </row>
    <row r="154" spans="2:42" s="110" customFormat="1" ht="24.75" customHeight="1" hidden="1">
      <c r="B154" s="91"/>
      <c r="C154" s="92">
        <v>152</v>
      </c>
      <c r="D154" s="92"/>
      <c r="E154" s="93">
        <v>152</v>
      </c>
      <c r="F154" s="93"/>
      <c r="G154" s="94" t="s">
        <v>158</v>
      </c>
      <c r="H154" s="95" t="s">
        <v>159</v>
      </c>
      <c r="I154" s="96" t="s">
        <v>19</v>
      </c>
      <c r="J154" s="97">
        <v>1975</v>
      </c>
      <c r="K154" s="97">
        <v>86</v>
      </c>
      <c r="L154" s="97"/>
      <c r="M154" s="97"/>
      <c r="N154" s="97"/>
      <c r="O154" s="97">
        <v>183</v>
      </c>
      <c r="P154" s="117"/>
      <c r="Q154" s="99" t="str">
        <f t="shared" si="52"/>
        <v>H</v>
      </c>
      <c r="R154" s="100">
        <f t="shared" si="53"/>
        <v>0.005555</v>
      </c>
      <c r="S154" s="101">
        <f t="shared" si="54"/>
        <v>0</v>
      </c>
      <c r="T154" s="101">
        <f t="shared" si="55"/>
        <v>1.2145363636363637</v>
      </c>
      <c r="U154" s="102">
        <f t="shared" si="56"/>
        <v>0</v>
      </c>
      <c r="V154" s="103">
        <f t="shared" si="57"/>
        <v>0.020833333333333332</v>
      </c>
      <c r="W154" s="104">
        <f t="shared" si="58"/>
        <v>0.015278333333333331</v>
      </c>
      <c r="X154" s="105"/>
      <c r="Y154" s="106"/>
      <c r="Z154" s="119"/>
      <c r="AA154" s="119"/>
      <c r="AB154" s="119"/>
      <c r="AC154" s="106" t="e">
        <f t="shared" si="59"/>
        <v>#DIV/0!</v>
      </c>
      <c r="AD154" s="107">
        <f t="shared" si="60"/>
        <v>16.363636363636363</v>
      </c>
      <c r="AE154" s="108">
        <f t="shared" si="61"/>
        <v>0.0025463888888888884</v>
      </c>
      <c r="AF154" s="106">
        <f t="shared" si="62"/>
        <v>0.001389444444444444</v>
      </c>
      <c r="AG154" s="106">
        <f t="shared" si="63"/>
        <v>0.006944444444444444</v>
      </c>
      <c r="AH154" s="109">
        <f t="shared" si="64"/>
        <v>0.006944444444444444</v>
      </c>
      <c r="AJ154" s="111">
        <v>0.006944444444444444</v>
      </c>
      <c r="AK154" s="112">
        <v>0.013888888888888888</v>
      </c>
      <c r="AL154" s="113">
        <v>0.020833333333333332</v>
      </c>
      <c r="AO154" s="163"/>
      <c r="AP154" s="163"/>
    </row>
    <row r="155" spans="2:38" s="110" customFormat="1" ht="24.75" customHeight="1" hidden="1">
      <c r="B155" s="91"/>
      <c r="C155" s="92">
        <v>153</v>
      </c>
      <c r="D155" s="92"/>
      <c r="E155" s="93">
        <v>153</v>
      </c>
      <c r="F155" s="93"/>
      <c r="G155" s="120" t="s">
        <v>160</v>
      </c>
      <c r="H155" s="121" t="s">
        <v>161</v>
      </c>
      <c r="I155" s="122" t="s">
        <v>73</v>
      </c>
      <c r="J155" s="123">
        <v>1975</v>
      </c>
      <c r="K155" s="123">
        <v>50</v>
      </c>
      <c r="L155" s="123"/>
      <c r="M155" s="123"/>
      <c r="N155" s="123"/>
      <c r="O155" s="123">
        <v>160</v>
      </c>
      <c r="P155" s="117"/>
      <c r="Q155" s="99" t="str">
        <f aca="true" t="shared" si="65" ref="Q155:Q190">IF(I155="M",IF(J155&lt;$V$199,"A",IF(J155&lt;$V$200,"C",IF(J155&lt;$V$201,"E",IF(J155&lt;$V$202,"G",IF(J155&lt;$V$203,"H",IF(J155&lt;$V$204,"I",IF(J155&lt;$V$205,"J","X"))))))),IF(J155&lt;$AD$199,"B",IF(J155&lt;$AD$200,"D",IF(J155&lt;$AD$201,"F","Y"))))</f>
        <v>D</v>
      </c>
      <c r="R155" s="100">
        <f aca="true" t="shared" si="66" ref="R155:R190">IF(I155="M",IF(J155&lt;$V$199,$W$199,IF(J155&lt;$V$200,$W$200,IF(J155&lt;$V$201,$W$201,IF(J155&lt;$V$202,$W$202,IF(J155&lt;$V$203,$W$203,IF(J155&lt;$V$204,$W$204,IF(J155&lt;$V$205,$W$205,$W$205))))))),IF(J155&lt;$AD$199,$AE$199,IF(J155&lt;$AD$200,$AE$200,IF(J155&lt;$AD$201,$AE$201,$AE$201))))</f>
        <v>0.002777777777777778</v>
      </c>
      <c r="S155" s="101">
        <f aca="true" t="shared" si="67" ref="S155:S190">N155/(O155-100)</f>
        <v>0</v>
      </c>
      <c r="T155" s="101">
        <f aca="true" t="shared" si="68" ref="T155:T190">0.0771*AD155-0.0471</f>
        <v>0.6298756097560976</v>
      </c>
      <c r="U155" s="102">
        <f aca="true" t="shared" si="69" ref="U155:U186">1440*W155*N155*T155</f>
        <v>0</v>
      </c>
      <c r="V155" s="103">
        <f aca="true" t="shared" si="70" ref="V155:V186">W155+R155</f>
        <v>0.03125</v>
      </c>
      <c r="W155" s="104">
        <f aca="true" t="shared" si="71" ref="W155:W190">AL155-R155</f>
        <v>0.02847222222222222</v>
      </c>
      <c r="X155" s="105"/>
      <c r="Y155" s="106"/>
      <c r="Z155" s="119"/>
      <c r="AA155" s="119"/>
      <c r="AB155" s="119"/>
      <c r="AC155" s="106" t="e">
        <f aca="true" t="shared" si="72" ref="AC155:AC190">W155/S155</f>
        <v>#DIV/0!</v>
      </c>
      <c r="AD155" s="107">
        <f aca="true" t="shared" si="73" ref="AD155:AD186">3600/(MINUTE(AE155)*60+SECOND(AE155))</f>
        <v>8.78048780487805</v>
      </c>
      <c r="AE155" s="108">
        <f aca="true" t="shared" si="74" ref="AE155:AE190">+W155/6</f>
        <v>0.00474537037037037</v>
      </c>
      <c r="AF155" s="106">
        <f aca="true" t="shared" si="75" ref="AF155:AF190">AJ155-R155</f>
        <v>0.007638888888888888</v>
      </c>
      <c r="AG155" s="106">
        <f aca="true" t="shared" si="76" ref="AG155:AG190">AK155-AJ155</f>
        <v>0.010416666666666666</v>
      </c>
      <c r="AH155" s="109">
        <f aca="true" t="shared" si="77" ref="AH155:AH190">AL155-AK155</f>
        <v>0.010416666666666668</v>
      </c>
      <c r="AJ155" s="135">
        <v>0.010416666666666666</v>
      </c>
      <c r="AK155" s="136">
        <v>0.020833333333333332</v>
      </c>
      <c r="AL155" s="137">
        <v>0.03125</v>
      </c>
    </row>
    <row r="156" spans="2:38" s="110" customFormat="1" ht="24.75" customHeight="1" hidden="1">
      <c r="B156" s="91"/>
      <c r="C156" s="92">
        <v>154</v>
      </c>
      <c r="D156" s="92"/>
      <c r="E156" s="93">
        <v>154</v>
      </c>
      <c r="F156" s="93"/>
      <c r="G156" s="94" t="s">
        <v>156</v>
      </c>
      <c r="H156" s="95" t="s">
        <v>308</v>
      </c>
      <c r="I156" s="96" t="s">
        <v>19</v>
      </c>
      <c r="J156" s="97">
        <v>1970</v>
      </c>
      <c r="K156" s="97"/>
      <c r="L156" s="97"/>
      <c r="M156" s="97">
        <v>68</v>
      </c>
      <c r="N156" s="97"/>
      <c r="O156" s="97">
        <v>175</v>
      </c>
      <c r="P156" s="117"/>
      <c r="Q156" s="99" t="str">
        <f t="shared" si="65"/>
        <v>G</v>
      </c>
      <c r="R156" s="100">
        <f t="shared" si="66"/>
        <v>0.00520833</v>
      </c>
      <c r="S156" s="101">
        <f t="shared" si="67"/>
        <v>0</v>
      </c>
      <c r="T156" s="101">
        <f t="shared" si="68"/>
        <v>1.1865</v>
      </c>
      <c r="U156" s="102">
        <f t="shared" si="69"/>
        <v>0</v>
      </c>
      <c r="V156" s="103">
        <f t="shared" si="70"/>
        <v>0.020833333333333332</v>
      </c>
      <c r="W156" s="104">
        <f t="shared" si="71"/>
        <v>0.01562500333333333</v>
      </c>
      <c r="X156" s="105">
        <v>0.02004685185185185</v>
      </c>
      <c r="Y156" s="106"/>
      <c r="Z156" s="106"/>
      <c r="AA156" s="106"/>
      <c r="AB156" s="106"/>
      <c r="AC156" s="106" t="e">
        <f t="shared" si="72"/>
        <v>#DIV/0!</v>
      </c>
      <c r="AD156" s="107">
        <f t="shared" si="73"/>
        <v>16</v>
      </c>
      <c r="AE156" s="108">
        <f t="shared" si="74"/>
        <v>0.002604167222222222</v>
      </c>
      <c r="AF156" s="106">
        <f t="shared" si="75"/>
        <v>0.0017361144444444443</v>
      </c>
      <c r="AG156" s="106">
        <f t="shared" si="76"/>
        <v>0.006944444444444444</v>
      </c>
      <c r="AH156" s="109">
        <f t="shared" si="77"/>
        <v>0.006944444444444444</v>
      </c>
      <c r="AJ156" s="111">
        <v>0.006944444444444444</v>
      </c>
      <c r="AK156" s="112">
        <v>0.013888888888888888</v>
      </c>
      <c r="AL156" s="113">
        <v>0.020833333333333332</v>
      </c>
    </row>
    <row r="157" spans="2:38" s="110" customFormat="1" ht="24.75" customHeight="1" hidden="1">
      <c r="B157" s="91"/>
      <c r="C157" s="92">
        <v>155</v>
      </c>
      <c r="D157" s="92"/>
      <c r="E157" s="93">
        <v>155</v>
      </c>
      <c r="F157" s="93"/>
      <c r="G157" s="94" t="s">
        <v>200</v>
      </c>
      <c r="H157" s="95" t="s">
        <v>201</v>
      </c>
      <c r="I157" s="96" t="s">
        <v>19</v>
      </c>
      <c r="J157" s="97">
        <v>1974</v>
      </c>
      <c r="K157" s="97">
        <v>74</v>
      </c>
      <c r="L157" s="97"/>
      <c r="M157" s="97"/>
      <c r="N157" s="97"/>
      <c r="O157" s="97">
        <v>176</v>
      </c>
      <c r="P157" s="117"/>
      <c r="Q157" s="99" t="str">
        <f t="shared" si="65"/>
        <v>H</v>
      </c>
      <c r="R157" s="100">
        <f t="shared" si="66"/>
        <v>0.005555</v>
      </c>
      <c r="S157" s="101">
        <f t="shared" si="67"/>
        <v>0</v>
      </c>
      <c r="T157" s="101">
        <f t="shared" si="68"/>
        <v>1.2145363636363637</v>
      </c>
      <c r="U157" s="102">
        <f t="shared" si="69"/>
        <v>0</v>
      </c>
      <c r="V157" s="103">
        <f t="shared" si="70"/>
        <v>0.020833333333333332</v>
      </c>
      <c r="W157" s="104">
        <f t="shared" si="71"/>
        <v>0.015278333333333331</v>
      </c>
      <c r="X157" s="105"/>
      <c r="Y157" s="106"/>
      <c r="Z157" s="106">
        <v>0.016018526296296298</v>
      </c>
      <c r="AA157" s="106"/>
      <c r="AB157" s="106"/>
      <c r="AC157" s="106" t="e">
        <f t="shared" si="72"/>
        <v>#DIV/0!</v>
      </c>
      <c r="AD157" s="107">
        <f t="shared" si="73"/>
        <v>16.363636363636363</v>
      </c>
      <c r="AE157" s="108">
        <f t="shared" si="74"/>
        <v>0.0025463888888888884</v>
      </c>
      <c r="AF157" s="106">
        <f t="shared" si="75"/>
        <v>0.001389444444444444</v>
      </c>
      <c r="AG157" s="106">
        <f t="shared" si="76"/>
        <v>0.006944444444444444</v>
      </c>
      <c r="AH157" s="109">
        <f t="shared" si="77"/>
        <v>0.006944444444444444</v>
      </c>
      <c r="AJ157" s="111">
        <v>0.006944444444444444</v>
      </c>
      <c r="AK157" s="112">
        <v>0.013888888888888888</v>
      </c>
      <c r="AL157" s="113">
        <v>0.020833333333333332</v>
      </c>
    </row>
    <row r="158" spans="2:38" s="110" customFormat="1" ht="24.75" customHeight="1" hidden="1">
      <c r="B158" s="91"/>
      <c r="C158" s="92">
        <v>156</v>
      </c>
      <c r="D158" s="92"/>
      <c r="E158" s="93">
        <v>156</v>
      </c>
      <c r="F158" s="93"/>
      <c r="G158" s="94" t="s">
        <v>50</v>
      </c>
      <c r="H158" s="95" t="s">
        <v>162</v>
      </c>
      <c r="I158" s="96" t="s">
        <v>19</v>
      </c>
      <c r="J158" s="97">
        <v>1925</v>
      </c>
      <c r="K158" s="97">
        <v>74</v>
      </c>
      <c r="L158" s="97"/>
      <c r="M158" s="97"/>
      <c r="N158" s="97"/>
      <c r="O158" s="97">
        <v>176</v>
      </c>
      <c r="P158" s="117"/>
      <c r="Q158" s="99" t="str">
        <f t="shared" si="65"/>
        <v>A</v>
      </c>
      <c r="R158" s="100">
        <f t="shared" si="66"/>
        <v>0</v>
      </c>
      <c r="S158" s="101">
        <f t="shared" si="67"/>
        <v>0</v>
      </c>
      <c r="T158" s="101">
        <f t="shared" si="68"/>
        <v>0.8781</v>
      </c>
      <c r="U158" s="102">
        <f t="shared" si="69"/>
        <v>0</v>
      </c>
      <c r="V158" s="103">
        <f t="shared" si="70"/>
        <v>0.020833333333333332</v>
      </c>
      <c r="W158" s="104">
        <f t="shared" si="71"/>
        <v>0.020833333333333332</v>
      </c>
      <c r="X158" s="105"/>
      <c r="Y158" s="106"/>
      <c r="Z158" s="119"/>
      <c r="AA158" s="106">
        <v>0.02094907407407407</v>
      </c>
      <c r="AB158" s="106"/>
      <c r="AC158" s="106" t="e">
        <f t="shared" si="72"/>
        <v>#DIV/0!</v>
      </c>
      <c r="AD158" s="107">
        <f t="shared" si="73"/>
        <v>12</v>
      </c>
      <c r="AE158" s="108">
        <f t="shared" si="74"/>
        <v>0.003472222222222222</v>
      </c>
      <c r="AF158" s="106">
        <f t="shared" si="75"/>
        <v>0.006944444444444444</v>
      </c>
      <c r="AG158" s="106">
        <f t="shared" si="76"/>
        <v>0.006944444444444444</v>
      </c>
      <c r="AH158" s="109">
        <f t="shared" si="77"/>
        <v>0.006944444444444444</v>
      </c>
      <c r="AJ158" s="111">
        <v>0.006944444444444444</v>
      </c>
      <c r="AK158" s="112">
        <v>0.013888888888888888</v>
      </c>
      <c r="AL158" s="113">
        <v>0.020833333333333332</v>
      </c>
    </row>
    <row r="159" spans="2:38" s="110" customFormat="1" ht="24.75" customHeight="1" hidden="1">
      <c r="B159" s="91"/>
      <c r="C159" s="92">
        <v>157</v>
      </c>
      <c r="D159" s="92"/>
      <c r="E159" s="93">
        <v>157</v>
      </c>
      <c r="F159" s="93"/>
      <c r="G159" s="94" t="s">
        <v>82</v>
      </c>
      <c r="H159" s="95" t="s">
        <v>83</v>
      </c>
      <c r="I159" s="96" t="s">
        <v>19</v>
      </c>
      <c r="J159" s="97">
        <v>1961</v>
      </c>
      <c r="K159" s="97">
        <v>76</v>
      </c>
      <c r="L159" s="97"/>
      <c r="M159" s="97"/>
      <c r="N159" s="97"/>
      <c r="O159" s="97">
        <v>185</v>
      </c>
      <c r="P159" s="117"/>
      <c r="Q159" s="99" t="str">
        <f t="shared" si="65"/>
        <v>G</v>
      </c>
      <c r="R159" s="100">
        <f t="shared" si="66"/>
        <v>0.00520833</v>
      </c>
      <c r="S159" s="101">
        <f t="shared" si="67"/>
        <v>0</v>
      </c>
      <c r="T159" s="101">
        <f t="shared" si="68"/>
        <v>1.1865</v>
      </c>
      <c r="U159" s="102">
        <f t="shared" si="69"/>
        <v>0</v>
      </c>
      <c r="V159" s="103">
        <f t="shared" si="70"/>
        <v>0.020833333333333332</v>
      </c>
      <c r="W159" s="104">
        <f t="shared" si="71"/>
        <v>0.01562500333333333</v>
      </c>
      <c r="X159" s="105"/>
      <c r="Y159" s="106"/>
      <c r="Z159" s="106">
        <v>0.01806713296296296</v>
      </c>
      <c r="AA159" s="106"/>
      <c r="AB159" s="106">
        <v>0.018668984814814812</v>
      </c>
      <c r="AC159" s="106" t="e">
        <f t="shared" si="72"/>
        <v>#DIV/0!</v>
      </c>
      <c r="AD159" s="107">
        <f t="shared" si="73"/>
        <v>16</v>
      </c>
      <c r="AE159" s="108">
        <f t="shared" si="74"/>
        <v>0.002604167222222222</v>
      </c>
      <c r="AF159" s="106">
        <f t="shared" si="75"/>
        <v>0.0017361144444444443</v>
      </c>
      <c r="AG159" s="106">
        <f t="shared" si="76"/>
        <v>0.006944444444444444</v>
      </c>
      <c r="AH159" s="109">
        <f t="shared" si="77"/>
        <v>0.006944444444444444</v>
      </c>
      <c r="AJ159" s="111">
        <v>0.006944444444444444</v>
      </c>
      <c r="AK159" s="112">
        <v>0.013888888888888888</v>
      </c>
      <c r="AL159" s="113">
        <v>0.020833333333333332</v>
      </c>
    </row>
    <row r="160" spans="2:47" s="110" customFormat="1" ht="24.75" customHeight="1" hidden="1">
      <c r="B160" s="91"/>
      <c r="C160" s="92">
        <v>158</v>
      </c>
      <c r="D160" s="92"/>
      <c r="E160" s="93">
        <v>158</v>
      </c>
      <c r="F160" s="93"/>
      <c r="G160" s="94" t="s">
        <v>258</v>
      </c>
      <c r="H160" s="95" t="s">
        <v>259</v>
      </c>
      <c r="I160" s="96" t="s">
        <v>19</v>
      </c>
      <c r="J160" s="97">
        <v>1958</v>
      </c>
      <c r="K160" s="97">
        <v>78</v>
      </c>
      <c r="L160" s="97"/>
      <c r="M160" s="97"/>
      <c r="N160" s="97"/>
      <c r="O160" s="97">
        <v>176</v>
      </c>
      <c r="P160" s="117"/>
      <c r="Q160" s="99" t="str">
        <f t="shared" si="65"/>
        <v>E</v>
      </c>
      <c r="R160" s="100">
        <f t="shared" si="66"/>
        <v>0.003819444</v>
      </c>
      <c r="S160" s="101">
        <f t="shared" si="67"/>
        <v>0</v>
      </c>
      <c r="T160" s="101">
        <f t="shared" si="68"/>
        <v>1.0857979591836735</v>
      </c>
      <c r="U160" s="102">
        <f t="shared" si="69"/>
        <v>0</v>
      </c>
      <c r="V160" s="103">
        <f t="shared" si="70"/>
        <v>0.02083333333333333</v>
      </c>
      <c r="W160" s="104">
        <f t="shared" si="71"/>
        <v>0.01701388933333333</v>
      </c>
      <c r="X160" s="105"/>
      <c r="Y160" s="106"/>
      <c r="Z160" s="106"/>
      <c r="AA160" s="106">
        <v>0.024467595925925924</v>
      </c>
      <c r="AB160" s="106"/>
      <c r="AC160" s="106" t="e">
        <f t="shared" si="72"/>
        <v>#DIV/0!</v>
      </c>
      <c r="AD160" s="107">
        <f t="shared" si="73"/>
        <v>14.693877551020408</v>
      </c>
      <c r="AE160" s="108">
        <f t="shared" si="74"/>
        <v>0.0028356482222222216</v>
      </c>
      <c r="AF160" s="106">
        <f t="shared" si="75"/>
        <v>0.003125000444444444</v>
      </c>
      <c r="AG160" s="106">
        <f t="shared" si="76"/>
        <v>0.006944444444444444</v>
      </c>
      <c r="AH160" s="109">
        <f t="shared" si="77"/>
        <v>0.006944444444444444</v>
      </c>
      <c r="AJ160" s="111">
        <v>0.006944444444444444</v>
      </c>
      <c r="AK160" s="112">
        <v>0.013888888888888888</v>
      </c>
      <c r="AL160" s="113">
        <v>0.020833333333333332</v>
      </c>
      <c r="AR160" s="115"/>
      <c r="AS160" s="116"/>
      <c r="AT160" s="116"/>
      <c r="AU160" s="116"/>
    </row>
    <row r="161" spans="2:47" s="110" customFormat="1" ht="24.75" customHeight="1" hidden="1">
      <c r="B161" s="91"/>
      <c r="C161" s="92">
        <v>159</v>
      </c>
      <c r="D161" s="92"/>
      <c r="E161" s="93">
        <v>159</v>
      </c>
      <c r="F161" s="93"/>
      <c r="G161" s="94" t="s">
        <v>47</v>
      </c>
      <c r="H161" s="95" t="s">
        <v>305</v>
      </c>
      <c r="I161" s="96" t="s">
        <v>19</v>
      </c>
      <c r="J161" s="97">
        <v>1985</v>
      </c>
      <c r="K161" s="97"/>
      <c r="L161" s="97"/>
      <c r="M161" s="97">
        <v>79</v>
      </c>
      <c r="N161" s="97"/>
      <c r="O161" s="97">
        <v>184</v>
      </c>
      <c r="P161" s="117"/>
      <c r="Q161" s="99" t="str">
        <f t="shared" si="65"/>
        <v>J</v>
      </c>
      <c r="R161" s="100">
        <f t="shared" si="66"/>
        <v>0.00625</v>
      </c>
      <c r="S161" s="101">
        <f t="shared" si="67"/>
        <v>0</v>
      </c>
      <c r="T161" s="101">
        <f t="shared" si="68"/>
        <v>1.2746142857142857</v>
      </c>
      <c r="U161" s="102">
        <f t="shared" si="69"/>
        <v>0</v>
      </c>
      <c r="V161" s="103">
        <f t="shared" si="70"/>
        <v>0.020833333333333332</v>
      </c>
      <c r="W161" s="104">
        <f t="shared" si="71"/>
        <v>0.014583333333333332</v>
      </c>
      <c r="X161" s="105">
        <v>0.016354166666666663</v>
      </c>
      <c r="Y161" s="106"/>
      <c r="Z161" s="106"/>
      <c r="AA161" s="106"/>
      <c r="AB161" s="106"/>
      <c r="AC161" s="106" t="e">
        <f t="shared" si="72"/>
        <v>#DIV/0!</v>
      </c>
      <c r="AD161" s="107">
        <f t="shared" si="73"/>
        <v>17.142857142857142</v>
      </c>
      <c r="AE161" s="108">
        <f t="shared" si="74"/>
        <v>0.002430555555555555</v>
      </c>
      <c r="AF161" s="106">
        <f t="shared" si="75"/>
        <v>0.0006944444444444437</v>
      </c>
      <c r="AG161" s="106">
        <f t="shared" si="76"/>
        <v>0.006944444444444444</v>
      </c>
      <c r="AH161" s="109">
        <f t="shared" si="77"/>
        <v>0.006944444444444444</v>
      </c>
      <c r="AJ161" s="111">
        <v>0.006944444444444444</v>
      </c>
      <c r="AK161" s="112">
        <v>0.013888888888888888</v>
      </c>
      <c r="AL161" s="113">
        <v>0.020833333333333332</v>
      </c>
      <c r="AP161" s="114"/>
      <c r="AQ161" s="114"/>
      <c r="AR161" s="115"/>
      <c r="AS161" s="116"/>
      <c r="AT161" s="116"/>
      <c r="AU161" s="116"/>
    </row>
    <row r="162" spans="2:47" s="110" customFormat="1" ht="24.75" customHeight="1" hidden="1">
      <c r="B162" s="91"/>
      <c r="C162" s="92">
        <v>160</v>
      </c>
      <c r="D162" s="92"/>
      <c r="E162" s="93">
        <v>160</v>
      </c>
      <c r="F162" s="93"/>
      <c r="G162" s="94" t="s">
        <v>156</v>
      </c>
      <c r="H162" s="95" t="s">
        <v>246</v>
      </c>
      <c r="I162" s="96" t="s">
        <v>19</v>
      </c>
      <c r="J162" s="97">
        <v>1972</v>
      </c>
      <c r="K162" s="97">
        <v>75</v>
      </c>
      <c r="L162" s="97"/>
      <c r="M162" s="97"/>
      <c r="N162" s="97"/>
      <c r="O162" s="97">
        <v>180</v>
      </c>
      <c r="P162" s="117"/>
      <c r="Q162" s="99" t="str">
        <f t="shared" si="65"/>
        <v>H</v>
      </c>
      <c r="R162" s="100">
        <f t="shared" si="66"/>
        <v>0.005555</v>
      </c>
      <c r="S162" s="101">
        <f t="shared" si="67"/>
        <v>0</v>
      </c>
      <c r="T162" s="101">
        <f t="shared" si="68"/>
        <v>1.2145363636363637</v>
      </c>
      <c r="U162" s="102">
        <f t="shared" si="69"/>
        <v>0</v>
      </c>
      <c r="V162" s="103">
        <f t="shared" si="70"/>
        <v>0.020833333333333332</v>
      </c>
      <c r="W162" s="104">
        <f t="shared" si="71"/>
        <v>0.015278333333333331</v>
      </c>
      <c r="X162" s="105"/>
      <c r="Y162" s="106"/>
      <c r="Z162" s="106"/>
      <c r="AA162" s="106">
        <v>0.01563658185185185</v>
      </c>
      <c r="AB162" s="106"/>
      <c r="AC162" s="106" t="e">
        <f t="shared" si="72"/>
        <v>#DIV/0!</v>
      </c>
      <c r="AD162" s="107">
        <f t="shared" si="73"/>
        <v>16.363636363636363</v>
      </c>
      <c r="AE162" s="108">
        <f t="shared" si="74"/>
        <v>0.0025463888888888884</v>
      </c>
      <c r="AF162" s="106">
        <f t="shared" si="75"/>
        <v>0.001389444444444444</v>
      </c>
      <c r="AG162" s="106">
        <f t="shared" si="76"/>
        <v>0.006944444444444444</v>
      </c>
      <c r="AH162" s="109">
        <f t="shared" si="77"/>
        <v>0.006944444444444444</v>
      </c>
      <c r="AJ162" s="111">
        <v>0.006944444444444444</v>
      </c>
      <c r="AK162" s="112">
        <v>0.013888888888888888</v>
      </c>
      <c r="AL162" s="113">
        <v>0.020833333333333332</v>
      </c>
      <c r="AP162" s="114"/>
      <c r="AQ162" s="114"/>
      <c r="AR162" s="115"/>
      <c r="AS162" s="116"/>
      <c r="AT162" s="116"/>
      <c r="AU162" s="116"/>
    </row>
    <row r="163" spans="2:47" s="110" customFormat="1" ht="24.75" customHeight="1" hidden="1">
      <c r="B163" s="91"/>
      <c r="C163" s="92">
        <v>161</v>
      </c>
      <c r="D163" s="92"/>
      <c r="E163" s="93">
        <v>161</v>
      </c>
      <c r="F163" s="93"/>
      <c r="G163" s="94" t="s">
        <v>254</v>
      </c>
      <c r="H163" s="95" t="s">
        <v>255</v>
      </c>
      <c r="I163" s="96" t="s">
        <v>19</v>
      </c>
      <c r="J163" s="97">
        <v>1968</v>
      </c>
      <c r="K163" s="97">
        <v>88</v>
      </c>
      <c r="L163" s="97"/>
      <c r="M163" s="97"/>
      <c r="N163" s="97"/>
      <c r="O163" s="97">
        <v>186</v>
      </c>
      <c r="P163" s="117"/>
      <c r="Q163" s="99" t="str">
        <f t="shared" si="65"/>
        <v>G</v>
      </c>
      <c r="R163" s="100">
        <f t="shared" si="66"/>
        <v>0.00520833</v>
      </c>
      <c r="S163" s="101">
        <f t="shared" si="67"/>
        <v>0</v>
      </c>
      <c r="T163" s="101">
        <f t="shared" si="68"/>
        <v>1.1865</v>
      </c>
      <c r="U163" s="102">
        <f t="shared" si="69"/>
        <v>0</v>
      </c>
      <c r="V163" s="103">
        <f t="shared" si="70"/>
        <v>0.020833333333333332</v>
      </c>
      <c r="W163" s="104">
        <f t="shared" si="71"/>
        <v>0.01562500333333333</v>
      </c>
      <c r="X163" s="105"/>
      <c r="Y163" s="106"/>
      <c r="Z163" s="106"/>
      <c r="AA163" s="106">
        <v>0.021528333333333333</v>
      </c>
      <c r="AB163" s="106"/>
      <c r="AC163" s="106" t="e">
        <f t="shared" si="72"/>
        <v>#DIV/0!</v>
      </c>
      <c r="AD163" s="107">
        <f t="shared" si="73"/>
        <v>16</v>
      </c>
      <c r="AE163" s="108">
        <f t="shared" si="74"/>
        <v>0.002604167222222222</v>
      </c>
      <c r="AF163" s="106">
        <f t="shared" si="75"/>
        <v>0.0017361144444444443</v>
      </c>
      <c r="AG163" s="106">
        <f t="shared" si="76"/>
        <v>0.006944444444444444</v>
      </c>
      <c r="AH163" s="109">
        <f t="shared" si="77"/>
        <v>0.006944444444444444</v>
      </c>
      <c r="AJ163" s="111">
        <v>0.006944444444444444</v>
      </c>
      <c r="AK163" s="112">
        <v>0.013888888888888888</v>
      </c>
      <c r="AL163" s="113">
        <v>0.020833333333333332</v>
      </c>
      <c r="AP163" s="114"/>
      <c r="AQ163" s="114"/>
      <c r="AR163" s="115"/>
      <c r="AS163" s="116"/>
      <c r="AT163" s="116"/>
      <c r="AU163" s="116"/>
    </row>
    <row r="164" spans="2:38" s="110" customFormat="1" ht="24.75" customHeight="1" hidden="1">
      <c r="B164" s="91"/>
      <c r="C164" s="92">
        <v>162</v>
      </c>
      <c r="D164" s="92"/>
      <c r="E164" s="93">
        <v>162</v>
      </c>
      <c r="F164" s="93"/>
      <c r="G164" s="94" t="s">
        <v>87</v>
      </c>
      <c r="H164" s="95" t="s">
        <v>98</v>
      </c>
      <c r="I164" s="96" t="s">
        <v>19</v>
      </c>
      <c r="J164" s="97">
        <v>1970</v>
      </c>
      <c r="K164" s="97">
        <v>85</v>
      </c>
      <c r="L164" s="97">
        <v>78</v>
      </c>
      <c r="M164" s="97"/>
      <c r="N164" s="97"/>
      <c r="O164" s="97">
        <v>185</v>
      </c>
      <c r="P164" s="117"/>
      <c r="Q164" s="99" t="str">
        <f t="shared" si="65"/>
        <v>G</v>
      </c>
      <c r="R164" s="100">
        <f t="shared" si="66"/>
        <v>0.00520833</v>
      </c>
      <c r="S164" s="101">
        <f t="shared" si="67"/>
        <v>0</v>
      </c>
      <c r="T164" s="101">
        <f t="shared" si="68"/>
        <v>1.1865</v>
      </c>
      <c r="U164" s="102">
        <f t="shared" si="69"/>
        <v>0</v>
      </c>
      <c r="V164" s="103">
        <f t="shared" si="70"/>
        <v>0.020833333333333332</v>
      </c>
      <c r="W164" s="104">
        <f t="shared" si="71"/>
        <v>0.01562500333333333</v>
      </c>
      <c r="X164" s="105"/>
      <c r="Y164" s="106">
        <v>0.01780148148148148</v>
      </c>
      <c r="Z164" s="119"/>
      <c r="AA164" s="106">
        <v>0.017454259259259256</v>
      </c>
      <c r="AB164" s="106">
        <v>0.018438055555555555</v>
      </c>
      <c r="AC164" s="106" t="e">
        <f t="shared" si="72"/>
        <v>#DIV/0!</v>
      </c>
      <c r="AD164" s="107">
        <f t="shared" si="73"/>
        <v>16</v>
      </c>
      <c r="AE164" s="108">
        <f t="shared" si="74"/>
        <v>0.002604167222222222</v>
      </c>
      <c r="AF164" s="106">
        <f t="shared" si="75"/>
        <v>0.0017361144444444443</v>
      </c>
      <c r="AG164" s="106">
        <f t="shared" si="76"/>
        <v>0.006944444444444444</v>
      </c>
      <c r="AH164" s="109">
        <f t="shared" si="77"/>
        <v>0.006944444444444444</v>
      </c>
      <c r="AJ164" s="111">
        <v>0.006944444444444444</v>
      </c>
      <c r="AK164" s="112">
        <v>0.013888888888888888</v>
      </c>
      <c r="AL164" s="113">
        <v>0.020833333333333332</v>
      </c>
    </row>
    <row r="165" spans="2:38" s="110" customFormat="1" ht="24.75" customHeight="1" hidden="1">
      <c r="B165" s="91"/>
      <c r="C165" s="92">
        <v>163</v>
      </c>
      <c r="D165" s="92"/>
      <c r="E165" s="93">
        <v>163</v>
      </c>
      <c r="F165" s="93"/>
      <c r="G165" s="94" t="s">
        <v>165</v>
      </c>
      <c r="H165" s="95" t="s">
        <v>166</v>
      </c>
      <c r="I165" s="96" t="s">
        <v>19</v>
      </c>
      <c r="J165" s="97">
        <v>1951</v>
      </c>
      <c r="K165" s="97">
        <v>100</v>
      </c>
      <c r="L165" s="97"/>
      <c r="M165" s="97"/>
      <c r="N165" s="97"/>
      <c r="O165" s="97">
        <v>183</v>
      </c>
      <c r="P165" s="117"/>
      <c r="Q165" s="99" t="str">
        <f t="shared" si="65"/>
        <v>E</v>
      </c>
      <c r="R165" s="100">
        <f t="shared" si="66"/>
        <v>0.003819444</v>
      </c>
      <c r="S165" s="101">
        <f t="shared" si="67"/>
        <v>0</v>
      </c>
      <c r="T165" s="101">
        <f t="shared" si="68"/>
        <v>1.0857979591836735</v>
      </c>
      <c r="U165" s="102">
        <f t="shared" si="69"/>
        <v>0</v>
      </c>
      <c r="V165" s="103">
        <f t="shared" si="70"/>
        <v>0.02083333333333333</v>
      </c>
      <c r="W165" s="104">
        <f t="shared" si="71"/>
        <v>0.01701388933333333</v>
      </c>
      <c r="X165" s="105"/>
      <c r="Y165" s="106"/>
      <c r="Z165" s="119"/>
      <c r="AA165" s="119"/>
      <c r="AB165" s="119"/>
      <c r="AC165" s="106" t="e">
        <f t="shared" si="72"/>
        <v>#DIV/0!</v>
      </c>
      <c r="AD165" s="107">
        <f t="shared" si="73"/>
        <v>14.693877551020408</v>
      </c>
      <c r="AE165" s="108">
        <f t="shared" si="74"/>
        <v>0.0028356482222222216</v>
      </c>
      <c r="AF165" s="106">
        <f t="shared" si="75"/>
        <v>0.003125000444444444</v>
      </c>
      <c r="AG165" s="106">
        <f t="shared" si="76"/>
        <v>0.006944444444444444</v>
      </c>
      <c r="AH165" s="109">
        <f t="shared" si="77"/>
        <v>0.006944444444444444</v>
      </c>
      <c r="AJ165" s="111">
        <v>0.006944444444444444</v>
      </c>
      <c r="AK165" s="112">
        <v>0.013888888888888888</v>
      </c>
      <c r="AL165" s="113">
        <v>0.020833333333333332</v>
      </c>
    </row>
    <row r="166" spans="2:38" s="110" customFormat="1" ht="24.75" customHeight="1" hidden="1">
      <c r="B166" s="91"/>
      <c r="C166" s="92">
        <v>164</v>
      </c>
      <c r="D166" s="92"/>
      <c r="E166" s="93">
        <v>164</v>
      </c>
      <c r="F166" s="93"/>
      <c r="G166" s="94" t="s">
        <v>151</v>
      </c>
      <c r="H166" s="95" t="s">
        <v>167</v>
      </c>
      <c r="I166" s="96" t="s">
        <v>19</v>
      </c>
      <c r="J166" s="97">
        <v>1952</v>
      </c>
      <c r="K166" s="97">
        <v>76</v>
      </c>
      <c r="L166" s="97"/>
      <c r="M166" s="97"/>
      <c r="N166" s="97"/>
      <c r="O166" s="97">
        <v>172</v>
      </c>
      <c r="P166" s="117"/>
      <c r="Q166" s="99" t="str">
        <f t="shared" si="65"/>
        <v>E</v>
      </c>
      <c r="R166" s="100">
        <f t="shared" si="66"/>
        <v>0.003819444</v>
      </c>
      <c r="S166" s="101">
        <f t="shared" si="67"/>
        <v>0</v>
      </c>
      <c r="T166" s="101">
        <f t="shared" si="68"/>
        <v>1.0857979591836735</v>
      </c>
      <c r="U166" s="102">
        <f t="shared" si="69"/>
        <v>0</v>
      </c>
      <c r="V166" s="103">
        <f t="shared" si="70"/>
        <v>0.02083333333333333</v>
      </c>
      <c r="W166" s="104">
        <f t="shared" si="71"/>
        <v>0.01701388933333333</v>
      </c>
      <c r="X166" s="105"/>
      <c r="Y166" s="106"/>
      <c r="Z166" s="119"/>
      <c r="AA166" s="119"/>
      <c r="AB166" s="119"/>
      <c r="AC166" s="106" t="e">
        <f t="shared" si="72"/>
        <v>#DIV/0!</v>
      </c>
      <c r="AD166" s="107">
        <f t="shared" si="73"/>
        <v>14.693877551020408</v>
      </c>
      <c r="AE166" s="108">
        <f t="shared" si="74"/>
        <v>0.0028356482222222216</v>
      </c>
      <c r="AF166" s="106">
        <f t="shared" si="75"/>
        <v>0.003125000444444444</v>
      </c>
      <c r="AG166" s="106">
        <f t="shared" si="76"/>
        <v>0.006944444444444444</v>
      </c>
      <c r="AH166" s="109">
        <f t="shared" si="77"/>
        <v>0.006944444444444444</v>
      </c>
      <c r="AJ166" s="111">
        <v>0.006944444444444444</v>
      </c>
      <c r="AK166" s="112">
        <v>0.013888888888888888</v>
      </c>
      <c r="AL166" s="113">
        <v>0.020833333333333332</v>
      </c>
    </row>
    <row r="167" spans="2:38" s="110" customFormat="1" ht="24.75" customHeight="1" hidden="1">
      <c r="B167" s="91"/>
      <c r="C167" s="92">
        <v>165</v>
      </c>
      <c r="D167" s="92"/>
      <c r="E167" s="93">
        <v>165</v>
      </c>
      <c r="F167" s="93"/>
      <c r="G167" s="94" t="s">
        <v>168</v>
      </c>
      <c r="H167" s="95" t="s">
        <v>169</v>
      </c>
      <c r="I167" s="96" t="s">
        <v>19</v>
      </c>
      <c r="J167" s="97">
        <v>1939</v>
      </c>
      <c r="K167" s="97">
        <v>75</v>
      </c>
      <c r="L167" s="97"/>
      <c r="M167" s="97"/>
      <c r="N167" s="97"/>
      <c r="O167" s="97">
        <v>179</v>
      </c>
      <c r="P167" s="117"/>
      <c r="Q167" s="99" t="str">
        <f t="shared" si="65"/>
        <v>A</v>
      </c>
      <c r="R167" s="100">
        <f t="shared" si="66"/>
        <v>0</v>
      </c>
      <c r="S167" s="101">
        <f t="shared" si="67"/>
        <v>0</v>
      </c>
      <c r="T167" s="101">
        <f t="shared" si="68"/>
        <v>0.8781</v>
      </c>
      <c r="U167" s="102">
        <f t="shared" si="69"/>
        <v>0</v>
      </c>
      <c r="V167" s="103">
        <f t="shared" si="70"/>
        <v>0.020833333333333332</v>
      </c>
      <c r="W167" s="104">
        <f t="shared" si="71"/>
        <v>0.020833333333333332</v>
      </c>
      <c r="X167" s="105"/>
      <c r="Y167" s="106"/>
      <c r="Z167" s="119"/>
      <c r="AA167" s="119"/>
      <c r="AB167" s="119"/>
      <c r="AC167" s="106" t="e">
        <f t="shared" si="72"/>
        <v>#DIV/0!</v>
      </c>
      <c r="AD167" s="107">
        <f t="shared" si="73"/>
        <v>12</v>
      </c>
      <c r="AE167" s="108">
        <f t="shared" si="74"/>
        <v>0.003472222222222222</v>
      </c>
      <c r="AF167" s="106">
        <f t="shared" si="75"/>
        <v>0.006944444444444444</v>
      </c>
      <c r="AG167" s="106">
        <f t="shared" si="76"/>
        <v>0.006944444444444444</v>
      </c>
      <c r="AH167" s="109">
        <f t="shared" si="77"/>
        <v>0.006944444444444444</v>
      </c>
      <c r="AJ167" s="111">
        <v>0.006944444444444444</v>
      </c>
      <c r="AK167" s="112">
        <v>0.013888888888888888</v>
      </c>
      <c r="AL167" s="113">
        <v>0.020833333333333332</v>
      </c>
    </row>
    <row r="168" spans="2:38" s="110" customFormat="1" ht="24.75" customHeight="1" hidden="1">
      <c r="B168" s="91"/>
      <c r="C168" s="92">
        <v>166</v>
      </c>
      <c r="D168" s="92"/>
      <c r="E168" s="93">
        <v>166</v>
      </c>
      <c r="F168" s="93"/>
      <c r="G168" s="94" t="s">
        <v>85</v>
      </c>
      <c r="H168" s="95" t="s">
        <v>170</v>
      </c>
      <c r="I168" s="96" t="s">
        <v>19</v>
      </c>
      <c r="J168" s="97">
        <v>1950</v>
      </c>
      <c r="K168" s="97">
        <v>78</v>
      </c>
      <c r="L168" s="97"/>
      <c r="M168" s="97"/>
      <c r="N168" s="97"/>
      <c r="O168" s="97">
        <v>172</v>
      </c>
      <c r="P168" s="117"/>
      <c r="Q168" s="99" t="str">
        <f t="shared" si="65"/>
        <v>C</v>
      </c>
      <c r="R168" s="100">
        <f t="shared" si="66"/>
        <v>0.00208333</v>
      </c>
      <c r="S168" s="101">
        <f t="shared" si="67"/>
        <v>0</v>
      </c>
      <c r="T168" s="101">
        <f t="shared" si="68"/>
        <v>0.9809</v>
      </c>
      <c r="U168" s="102">
        <f t="shared" si="69"/>
        <v>0</v>
      </c>
      <c r="V168" s="103">
        <f t="shared" si="70"/>
        <v>0.020833333333333332</v>
      </c>
      <c r="W168" s="104">
        <f t="shared" si="71"/>
        <v>0.01875000333333333</v>
      </c>
      <c r="X168" s="105"/>
      <c r="Y168" s="106"/>
      <c r="Z168" s="119"/>
      <c r="AA168" s="119"/>
      <c r="AB168" s="119"/>
      <c r="AC168" s="106" t="e">
        <f t="shared" si="72"/>
        <v>#DIV/0!</v>
      </c>
      <c r="AD168" s="107">
        <f t="shared" si="73"/>
        <v>13.333333333333334</v>
      </c>
      <c r="AE168" s="108">
        <f t="shared" si="74"/>
        <v>0.0031250005555555553</v>
      </c>
      <c r="AF168" s="106">
        <f t="shared" si="75"/>
        <v>0.0048611144444444445</v>
      </c>
      <c r="AG168" s="106">
        <f t="shared" si="76"/>
        <v>0.006944444444444444</v>
      </c>
      <c r="AH168" s="109">
        <f t="shared" si="77"/>
        <v>0.006944444444444444</v>
      </c>
      <c r="AJ168" s="111">
        <v>0.006944444444444444</v>
      </c>
      <c r="AK168" s="112">
        <v>0.013888888888888888</v>
      </c>
      <c r="AL168" s="113">
        <v>0.020833333333333332</v>
      </c>
    </row>
    <row r="169" spans="2:38" s="110" customFormat="1" ht="24.75" customHeight="1" hidden="1">
      <c r="B169" s="91"/>
      <c r="C169" s="92">
        <v>167</v>
      </c>
      <c r="D169" s="92"/>
      <c r="E169" s="93">
        <v>167</v>
      </c>
      <c r="F169" s="93"/>
      <c r="G169" s="120" t="s">
        <v>214</v>
      </c>
      <c r="H169" s="121" t="s">
        <v>213</v>
      </c>
      <c r="I169" s="122" t="s">
        <v>73</v>
      </c>
      <c r="J169" s="123">
        <v>1971</v>
      </c>
      <c r="K169" s="123">
        <v>62</v>
      </c>
      <c r="L169" s="123">
        <v>62</v>
      </c>
      <c r="M169" s="123">
        <v>63</v>
      </c>
      <c r="N169" s="123"/>
      <c r="O169" s="123">
        <v>168</v>
      </c>
      <c r="P169" s="117"/>
      <c r="Q169" s="99" t="str">
        <f t="shared" si="65"/>
        <v>D</v>
      </c>
      <c r="R169" s="100">
        <f t="shared" si="66"/>
        <v>0.002777777777777778</v>
      </c>
      <c r="S169" s="101">
        <f t="shared" si="67"/>
        <v>0</v>
      </c>
      <c r="T169" s="101">
        <f t="shared" si="68"/>
        <v>0.6298756097560976</v>
      </c>
      <c r="U169" s="102">
        <f t="shared" si="69"/>
        <v>0</v>
      </c>
      <c r="V169" s="103">
        <f t="shared" si="70"/>
        <v>0.03125</v>
      </c>
      <c r="W169" s="104">
        <f t="shared" si="71"/>
        <v>0.02847222222222222</v>
      </c>
      <c r="X169" s="105">
        <v>0.024930555555555553</v>
      </c>
      <c r="Y169" s="106">
        <v>0.02446759259259259</v>
      </c>
      <c r="Z169" s="106">
        <v>0.024386574074074074</v>
      </c>
      <c r="AA169" s="106"/>
      <c r="AB169" s="106"/>
      <c r="AC169" s="106" t="e">
        <f t="shared" si="72"/>
        <v>#DIV/0!</v>
      </c>
      <c r="AD169" s="107">
        <f t="shared" si="73"/>
        <v>8.78048780487805</v>
      </c>
      <c r="AE169" s="108">
        <f t="shared" si="74"/>
        <v>0.00474537037037037</v>
      </c>
      <c r="AF169" s="106">
        <f t="shared" si="75"/>
        <v>0.007638888888888888</v>
      </c>
      <c r="AG169" s="106">
        <f t="shared" si="76"/>
        <v>0.010416666666666666</v>
      </c>
      <c r="AH169" s="109">
        <f t="shared" si="77"/>
        <v>0.010416666666666668</v>
      </c>
      <c r="AJ169" s="135">
        <v>0.010416666666666666</v>
      </c>
      <c r="AK169" s="136">
        <v>0.020833333333333332</v>
      </c>
      <c r="AL169" s="137">
        <v>0.03125</v>
      </c>
    </row>
    <row r="170" spans="2:38" s="110" customFormat="1" ht="24.75" customHeight="1" hidden="1">
      <c r="B170" s="91"/>
      <c r="C170" s="92">
        <v>168</v>
      </c>
      <c r="D170" s="92"/>
      <c r="E170" s="93">
        <v>168</v>
      </c>
      <c r="F170" s="93"/>
      <c r="G170" s="94" t="s">
        <v>85</v>
      </c>
      <c r="H170" s="95" t="s">
        <v>247</v>
      </c>
      <c r="I170" s="96" t="s">
        <v>19</v>
      </c>
      <c r="J170" s="97">
        <v>1969</v>
      </c>
      <c r="K170" s="97">
        <v>67</v>
      </c>
      <c r="L170" s="97">
        <v>68</v>
      </c>
      <c r="M170" s="97"/>
      <c r="N170" s="97"/>
      <c r="O170" s="97">
        <v>174</v>
      </c>
      <c r="P170" s="117"/>
      <c r="Q170" s="99" t="str">
        <f t="shared" si="65"/>
        <v>G</v>
      </c>
      <c r="R170" s="100">
        <f t="shared" si="66"/>
        <v>0.00520833</v>
      </c>
      <c r="S170" s="101">
        <f t="shared" si="67"/>
        <v>0</v>
      </c>
      <c r="T170" s="101">
        <f t="shared" si="68"/>
        <v>1.1865</v>
      </c>
      <c r="U170" s="102">
        <f t="shared" si="69"/>
        <v>0</v>
      </c>
      <c r="V170" s="103">
        <f t="shared" si="70"/>
        <v>0.020833333333333332</v>
      </c>
      <c r="W170" s="104">
        <f t="shared" si="71"/>
        <v>0.01562500333333333</v>
      </c>
      <c r="X170" s="105"/>
      <c r="Y170" s="106">
        <v>0.01731537037037037</v>
      </c>
      <c r="Z170" s="106"/>
      <c r="AA170" s="106">
        <v>0.016748240740740737</v>
      </c>
      <c r="AB170" s="106"/>
      <c r="AC170" s="106" t="e">
        <f t="shared" si="72"/>
        <v>#DIV/0!</v>
      </c>
      <c r="AD170" s="107">
        <f t="shared" si="73"/>
        <v>16</v>
      </c>
      <c r="AE170" s="108">
        <f t="shared" si="74"/>
        <v>0.002604167222222222</v>
      </c>
      <c r="AF170" s="106">
        <f t="shared" si="75"/>
        <v>0.0017361144444444443</v>
      </c>
      <c r="AG170" s="106">
        <f t="shared" si="76"/>
        <v>0.006944444444444444</v>
      </c>
      <c r="AH170" s="109">
        <f t="shared" si="77"/>
        <v>0.006944444444444444</v>
      </c>
      <c r="AJ170" s="111">
        <v>0.006944444444444444</v>
      </c>
      <c r="AK170" s="112">
        <v>0.013888888888888888</v>
      </c>
      <c r="AL170" s="113">
        <v>0.020833333333333332</v>
      </c>
    </row>
    <row r="171" spans="2:38" s="110" customFormat="1" ht="24.75" customHeight="1" hidden="1">
      <c r="B171" s="91"/>
      <c r="C171" s="92">
        <v>169</v>
      </c>
      <c r="D171" s="92"/>
      <c r="E171" s="93">
        <v>169</v>
      </c>
      <c r="F171" s="93"/>
      <c r="G171" s="94" t="s">
        <v>87</v>
      </c>
      <c r="H171" s="95" t="s">
        <v>268</v>
      </c>
      <c r="I171" s="96" t="s">
        <v>19</v>
      </c>
      <c r="J171" s="97">
        <v>1965</v>
      </c>
      <c r="K171" s="97"/>
      <c r="L171" s="97">
        <v>83</v>
      </c>
      <c r="M171" s="97"/>
      <c r="N171" s="97"/>
      <c r="O171" s="97">
        <v>178</v>
      </c>
      <c r="P171" s="117"/>
      <c r="Q171" s="99" t="str">
        <f t="shared" si="65"/>
        <v>G</v>
      </c>
      <c r="R171" s="100">
        <f t="shared" si="66"/>
        <v>0.00520833</v>
      </c>
      <c r="S171" s="101">
        <f t="shared" si="67"/>
        <v>0</v>
      </c>
      <c r="T171" s="101">
        <f t="shared" si="68"/>
        <v>1.1865</v>
      </c>
      <c r="U171" s="102">
        <f t="shared" si="69"/>
        <v>0</v>
      </c>
      <c r="V171" s="103">
        <f t="shared" si="70"/>
        <v>0.020833333333333332</v>
      </c>
      <c r="W171" s="104">
        <f t="shared" si="71"/>
        <v>0.01562500333333333</v>
      </c>
      <c r="X171" s="105"/>
      <c r="Y171" s="106">
        <v>0.02135417</v>
      </c>
      <c r="Z171" s="106"/>
      <c r="AA171" s="106"/>
      <c r="AB171" s="106"/>
      <c r="AC171" s="106" t="e">
        <f t="shared" si="72"/>
        <v>#DIV/0!</v>
      </c>
      <c r="AD171" s="107">
        <f t="shared" si="73"/>
        <v>16</v>
      </c>
      <c r="AE171" s="108">
        <f t="shared" si="74"/>
        <v>0.002604167222222222</v>
      </c>
      <c r="AF171" s="106">
        <f t="shared" si="75"/>
        <v>0.0017361144444444443</v>
      </c>
      <c r="AG171" s="106">
        <f t="shared" si="76"/>
        <v>0.006944444444444444</v>
      </c>
      <c r="AH171" s="109">
        <f t="shared" si="77"/>
        <v>0.006944444444444444</v>
      </c>
      <c r="AJ171" s="111">
        <v>0.006944444444444444</v>
      </c>
      <c r="AK171" s="112">
        <v>0.013888888888888888</v>
      </c>
      <c r="AL171" s="113">
        <v>0.020833333333333332</v>
      </c>
    </row>
    <row r="172" spans="2:38" s="110" customFormat="1" ht="24.75" customHeight="1" hidden="1">
      <c r="B172" s="91"/>
      <c r="C172" s="92">
        <v>170</v>
      </c>
      <c r="D172" s="92"/>
      <c r="E172" s="93">
        <v>170</v>
      </c>
      <c r="F172" s="93"/>
      <c r="G172" s="94" t="s">
        <v>44</v>
      </c>
      <c r="H172" s="95" t="s">
        <v>171</v>
      </c>
      <c r="I172" s="96" t="s">
        <v>19</v>
      </c>
      <c r="J172" s="97">
        <v>1985</v>
      </c>
      <c r="K172" s="97">
        <v>63</v>
      </c>
      <c r="L172" s="97"/>
      <c r="M172" s="97"/>
      <c r="N172" s="97"/>
      <c r="O172" s="97">
        <v>172</v>
      </c>
      <c r="P172" s="117"/>
      <c r="Q172" s="99" t="str">
        <f t="shared" si="65"/>
        <v>J</v>
      </c>
      <c r="R172" s="100">
        <f t="shared" si="66"/>
        <v>0.00625</v>
      </c>
      <c r="S172" s="101">
        <f t="shared" si="67"/>
        <v>0</v>
      </c>
      <c r="T172" s="101">
        <f t="shared" si="68"/>
        <v>1.2746142857142857</v>
      </c>
      <c r="U172" s="102">
        <f t="shared" si="69"/>
        <v>0</v>
      </c>
      <c r="V172" s="103">
        <f t="shared" si="70"/>
        <v>0.020833333333333332</v>
      </c>
      <c r="W172" s="104">
        <f t="shared" si="71"/>
        <v>0.014583333333333332</v>
      </c>
      <c r="X172" s="105"/>
      <c r="Y172" s="106"/>
      <c r="Z172" s="119"/>
      <c r="AA172" s="119"/>
      <c r="AB172" s="119"/>
      <c r="AC172" s="106" t="e">
        <f t="shared" si="72"/>
        <v>#DIV/0!</v>
      </c>
      <c r="AD172" s="107">
        <f t="shared" si="73"/>
        <v>17.142857142857142</v>
      </c>
      <c r="AE172" s="108">
        <f t="shared" si="74"/>
        <v>0.002430555555555555</v>
      </c>
      <c r="AF172" s="106">
        <f t="shared" si="75"/>
        <v>0.0006944444444444437</v>
      </c>
      <c r="AG172" s="106">
        <f t="shared" si="76"/>
        <v>0.006944444444444444</v>
      </c>
      <c r="AH172" s="109">
        <f t="shared" si="77"/>
        <v>0.006944444444444444</v>
      </c>
      <c r="AJ172" s="111">
        <v>0.006944444444444444</v>
      </c>
      <c r="AK172" s="112">
        <v>0.013888888888888888</v>
      </c>
      <c r="AL172" s="113">
        <v>0.020833333333333332</v>
      </c>
    </row>
    <row r="173" spans="2:38" s="110" customFormat="1" ht="24.75" customHeight="1" hidden="1">
      <c r="B173" s="91"/>
      <c r="C173" s="92">
        <v>171</v>
      </c>
      <c r="D173" s="92"/>
      <c r="E173" s="93">
        <v>171</v>
      </c>
      <c r="F173" s="93"/>
      <c r="G173" s="94" t="s">
        <v>151</v>
      </c>
      <c r="H173" s="95" t="s">
        <v>250</v>
      </c>
      <c r="I173" s="96" t="s">
        <v>19</v>
      </c>
      <c r="J173" s="97">
        <v>1986</v>
      </c>
      <c r="K173" s="97">
        <v>68</v>
      </c>
      <c r="L173" s="97"/>
      <c r="M173" s="97"/>
      <c r="N173" s="97"/>
      <c r="O173" s="97">
        <v>182</v>
      </c>
      <c r="P173" s="117"/>
      <c r="Q173" s="99" t="str">
        <f t="shared" si="65"/>
        <v>J</v>
      </c>
      <c r="R173" s="100">
        <f t="shared" si="66"/>
        <v>0.00625</v>
      </c>
      <c r="S173" s="101">
        <f t="shared" si="67"/>
        <v>0</v>
      </c>
      <c r="T173" s="101">
        <f t="shared" si="68"/>
        <v>1.2746142857142857</v>
      </c>
      <c r="U173" s="102">
        <f t="shared" si="69"/>
        <v>0</v>
      </c>
      <c r="V173" s="103">
        <f t="shared" si="70"/>
        <v>0.020833333333333332</v>
      </c>
      <c r="W173" s="104">
        <f t="shared" si="71"/>
        <v>0.014583333333333332</v>
      </c>
      <c r="X173" s="105"/>
      <c r="Y173" s="106"/>
      <c r="Z173" s="106"/>
      <c r="AA173" s="106">
        <v>0.017037037037037038</v>
      </c>
      <c r="AB173" s="106"/>
      <c r="AC173" s="106" t="e">
        <f t="shared" si="72"/>
        <v>#DIV/0!</v>
      </c>
      <c r="AD173" s="107">
        <f t="shared" si="73"/>
        <v>17.142857142857142</v>
      </c>
      <c r="AE173" s="108">
        <f t="shared" si="74"/>
        <v>0.002430555555555555</v>
      </c>
      <c r="AF173" s="106">
        <f t="shared" si="75"/>
        <v>0.0006944444444444437</v>
      </c>
      <c r="AG173" s="106">
        <f t="shared" si="76"/>
        <v>0.006944444444444444</v>
      </c>
      <c r="AH173" s="109">
        <f t="shared" si="77"/>
        <v>0.006944444444444444</v>
      </c>
      <c r="AJ173" s="111">
        <v>0.006944444444444444</v>
      </c>
      <c r="AK173" s="112">
        <v>0.013888888888888888</v>
      </c>
      <c r="AL173" s="113">
        <v>0.020833333333333332</v>
      </c>
    </row>
    <row r="174" spans="2:38" s="110" customFormat="1" ht="24.75" customHeight="1" hidden="1">
      <c r="B174" s="91"/>
      <c r="C174" s="92">
        <v>172</v>
      </c>
      <c r="D174" s="92"/>
      <c r="E174" s="93">
        <v>172</v>
      </c>
      <c r="F174" s="93"/>
      <c r="G174" s="120" t="s">
        <v>105</v>
      </c>
      <c r="H174" s="121" t="s">
        <v>94</v>
      </c>
      <c r="I174" s="122" t="s">
        <v>73</v>
      </c>
      <c r="J174" s="123">
        <v>1963</v>
      </c>
      <c r="K174" s="123"/>
      <c r="L174" s="123"/>
      <c r="M174" s="123">
        <v>60</v>
      </c>
      <c r="N174" s="123"/>
      <c r="O174" s="123">
        <v>160</v>
      </c>
      <c r="P174" s="117"/>
      <c r="Q174" s="99" t="str">
        <f t="shared" si="65"/>
        <v>B</v>
      </c>
      <c r="R174" s="100">
        <f t="shared" si="66"/>
        <v>0.0006944444444444445</v>
      </c>
      <c r="S174" s="101">
        <f t="shared" si="67"/>
        <v>0</v>
      </c>
      <c r="T174" s="101">
        <f t="shared" si="68"/>
        <v>0.5837181818181818</v>
      </c>
      <c r="U174" s="102">
        <f t="shared" si="69"/>
        <v>0</v>
      </c>
      <c r="V174" s="103">
        <f t="shared" si="70"/>
        <v>0.03125</v>
      </c>
      <c r="W174" s="104">
        <f t="shared" si="71"/>
        <v>0.030555555555555555</v>
      </c>
      <c r="X174" s="105">
        <v>0.021979166666666668</v>
      </c>
      <c r="Y174" s="106"/>
      <c r="Z174" s="106"/>
      <c r="AA174" s="106"/>
      <c r="AB174" s="106"/>
      <c r="AC174" s="106" t="e">
        <f t="shared" si="72"/>
        <v>#DIV/0!</v>
      </c>
      <c r="AD174" s="107">
        <f t="shared" si="73"/>
        <v>8.181818181818182</v>
      </c>
      <c r="AE174" s="108">
        <f t="shared" si="74"/>
        <v>0.005092592592592592</v>
      </c>
      <c r="AF174" s="106">
        <f t="shared" si="75"/>
        <v>0.009722222222222222</v>
      </c>
      <c r="AG174" s="106">
        <f t="shared" si="76"/>
        <v>0.010416666666666666</v>
      </c>
      <c r="AH174" s="109">
        <f t="shared" si="77"/>
        <v>0.010416666666666668</v>
      </c>
      <c r="AJ174" s="135">
        <v>0.010416666666666666</v>
      </c>
      <c r="AK174" s="136">
        <v>0.020833333333333332</v>
      </c>
      <c r="AL174" s="137">
        <v>0.03125</v>
      </c>
    </row>
    <row r="175" spans="2:38" s="110" customFormat="1" ht="24.75" customHeight="1" hidden="1">
      <c r="B175" s="91"/>
      <c r="C175" s="92">
        <v>173</v>
      </c>
      <c r="D175" s="92"/>
      <c r="E175" s="93">
        <v>173</v>
      </c>
      <c r="F175" s="93"/>
      <c r="G175" s="120" t="s">
        <v>95</v>
      </c>
      <c r="H175" s="121" t="s">
        <v>94</v>
      </c>
      <c r="I175" s="122" t="s">
        <v>73</v>
      </c>
      <c r="J175" s="123">
        <v>1993</v>
      </c>
      <c r="K175" s="123">
        <v>53</v>
      </c>
      <c r="L175" s="123">
        <v>55</v>
      </c>
      <c r="M175" s="123">
        <v>60</v>
      </c>
      <c r="N175" s="123"/>
      <c r="O175" s="123">
        <v>165</v>
      </c>
      <c r="P175" s="117"/>
      <c r="Q175" s="99" t="str">
        <f t="shared" si="65"/>
        <v>F</v>
      </c>
      <c r="R175" s="100">
        <f t="shared" si="66"/>
        <v>0.0041666</v>
      </c>
      <c r="S175" s="101">
        <f t="shared" si="67"/>
        <v>0</v>
      </c>
      <c r="T175" s="101">
        <f t="shared" si="68"/>
        <v>0.6645923076923076</v>
      </c>
      <c r="U175" s="102">
        <f t="shared" si="69"/>
        <v>0</v>
      </c>
      <c r="V175" s="103">
        <f t="shared" si="70"/>
        <v>0.03125</v>
      </c>
      <c r="W175" s="104">
        <f t="shared" si="71"/>
        <v>0.0270834</v>
      </c>
      <c r="X175" s="105">
        <v>0.020104233333333336</v>
      </c>
      <c r="Y175" s="106">
        <v>0.018680622222222224</v>
      </c>
      <c r="Z175" s="106">
        <v>0.0189584</v>
      </c>
      <c r="AA175" s="106">
        <v>0.01952552962962963</v>
      </c>
      <c r="AB175" s="106">
        <v>0.022106548148148154</v>
      </c>
      <c r="AC175" s="106" t="e">
        <f t="shared" si="72"/>
        <v>#DIV/0!</v>
      </c>
      <c r="AD175" s="107">
        <f t="shared" si="73"/>
        <v>9.23076923076923</v>
      </c>
      <c r="AE175" s="108">
        <f t="shared" si="74"/>
        <v>0.0045139</v>
      </c>
      <c r="AF175" s="106">
        <f t="shared" si="75"/>
        <v>0.006250066666666666</v>
      </c>
      <c r="AG175" s="106">
        <f t="shared" si="76"/>
        <v>0.010416666666666666</v>
      </c>
      <c r="AH175" s="109">
        <f t="shared" si="77"/>
        <v>0.010416666666666668</v>
      </c>
      <c r="AJ175" s="135">
        <v>0.010416666666666666</v>
      </c>
      <c r="AK175" s="136">
        <v>0.020833333333333332</v>
      </c>
      <c r="AL175" s="137">
        <v>0.03125</v>
      </c>
    </row>
    <row r="176" spans="2:38" s="110" customFormat="1" ht="24.75" customHeight="1" hidden="1">
      <c r="B176" s="91"/>
      <c r="C176" s="92">
        <v>174</v>
      </c>
      <c r="D176" s="92"/>
      <c r="E176" s="93">
        <v>174</v>
      </c>
      <c r="F176" s="93"/>
      <c r="G176" s="94" t="s">
        <v>59</v>
      </c>
      <c r="H176" s="95" t="s">
        <v>193</v>
      </c>
      <c r="I176" s="96" t="s">
        <v>19</v>
      </c>
      <c r="J176" s="97">
        <v>1990</v>
      </c>
      <c r="K176" s="97">
        <v>57</v>
      </c>
      <c r="L176" s="97"/>
      <c r="M176" s="97"/>
      <c r="N176" s="97"/>
      <c r="O176" s="97">
        <v>169</v>
      </c>
      <c r="P176" s="117"/>
      <c r="Q176" s="99" t="str">
        <f t="shared" si="65"/>
        <v>J</v>
      </c>
      <c r="R176" s="100">
        <f t="shared" si="66"/>
        <v>0.00625</v>
      </c>
      <c r="S176" s="101">
        <f t="shared" si="67"/>
        <v>0</v>
      </c>
      <c r="T176" s="101">
        <f t="shared" si="68"/>
        <v>1.2746142857142857</v>
      </c>
      <c r="U176" s="102">
        <f t="shared" si="69"/>
        <v>0</v>
      </c>
      <c r="V176" s="103">
        <f t="shared" si="70"/>
        <v>0.020833333333333332</v>
      </c>
      <c r="W176" s="104">
        <f t="shared" si="71"/>
        <v>0.014583333333333332</v>
      </c>
      <c r="X176" s="105"/>
      <c r="Y176" s="106"/>
      <c r="Z176" s="106">
        <v>0.01710648148148148</v>
      </c>
      <c r="AA176" s="106"/>
      <c r="AB176" s="106"/>
      <c r="AC176" s="106" t="e">
        <f t="shared" si="72"/>
        <v>#DIV/0!</v>
      </c>
      <c r="AD176" s="107">
        <f t="shared" si="73"/>
        <v>17.142857142857142</v>
      </c>
      <c r="AE176" s="108">
        <f t="shared" si="74"/>
        <v>0.002430555555555555</v>
      </c>
      <c r="AF176" s="106">
        <f t="shared" si="75"/>
        <v>0.0006944444444444437</v>
      </c>
      <c r="AG176" s="106">
        <f t="shared" si="76"/>
        <v>0.006944444444444444</v>
      </c>
      <c r="AH176" s="109">
        <f t="shared" si="77"/>
        <v>0.006944444444444444</v>
      </c>
      <c r="AJ176" s="111">
        <v>0.006944444444444444</v>
      </c>
      <c r="AK176" s="112">
        <v>0.013888888888888888</v>
      </c>
      <c r="AL176" s="113">
        <v>0.020833333333333332</v>
      </c>
    </row>
    <row r="177" spans="2:38" s="110" customFormat="1" ht="24.75" customHeight="1" hidden="1">
      <c r="B177" s="91"/>
      <c r="C177" s="92">
        <v>175</v>
      </c>
      <c r="D177" s="92"/>
      <c r="E177" s="93">
        <v>175</v>
      </c>
      <c r="F177" s="93"/>
      <c r="G177" s="94" t="s">
        <v>55</v>
      </c>
      <c r="H177" s="95" t="s">
        <v>172</v>
      </c>
      <c r="I177" s="96" t="s">
        <v>19</v>
      </c>
      <c r="J177" s="97">
        <v>1961</v>
      </c>
      <c r="K177" s="97">
        <v>64</v>
      </c>
      <c r="L177" s="97"/>
      <c r="M177" s="97">
        <v>64</v>
      </c>
      <c r="N177" s="97"/>
      <c r="O177" s="97">
        <v>173</v>
      </c>
      <c r="P177" s="117"/>
      <c r="Q177" s="99" t="str">
        <f t="shared" si="65"/>
        <v>G</v>
      </c>
      <c r="R177" s="100">
        <f t="shared" si="66"/>
        <v>0.00520833</v>
      </c>
      <c r="S177" s="101">
        <f t="shared" si="67"/>
        <v>0</v>
      </c>
      <c r="T177" s="101">
        <f t="shared" si="68"/>
        <v>1.1865</v>
      </c>
      <c r="U177" s="102">
        <f t="shared" si="69"/>
        <v>0</v>
      </c>
      <c r="V177" s="103">
        <f t="shared" si="70"/>
        <v>0.020833333333333332</v>
      </c>
      <c r="W177" s="104">
        <f t="shared" si="71"/>
        <v>0.01562500333333333</v>
      </c>
      <c r="X177" s="105">
        <v>0.017731484814814815</v>
      </c>
      <c r="Y177" s="106"/>
      <c r="Z177" s="106"/>
      <c r="AA177" s="106"/>
      <c r="AB177" s="106"/>
      <c r="AC177" s="106" t="e">
        <f t="shared" si="72"/>
        <v>#DIV/0!</v>
      </c>
      <c r="AD177" s="107">
        <f t="shared" si="73"/>
        <v>16</v>
      </c>
      <c r="AE177" s="108">
        <f t="shared" si="74"/>
        <v>0.002604167222222222</v>
      </c>
      <c r="AF177" s="106">
        <f t="shared" si="75"/>
        <v>0.0017361144444444443</v>
      </c>
      <c r="AG177" s="106">
        <f t="shared" si="76"/>
        <v>0.006944444444444444</v>
      </c>
      <c r="AH177" s="109">
        <f t="shared" si="77"/>
        <v>0.006944444444444444</v>
      </c>
      <c r="AJ177" s="111">
        <v>0.006944444444444444</v>
      </c>
      <c r="AK177" s="112">
        <v>0.013888888888888888</v>
      </c>
      <c r="AL177" s="113">
        <v>0.020833333333333332</v>
      </c>
    </row>
    <row r="178" spans="2:38" s="110" customFormat="1" ht="24.75" customHeight="1" hidden="1">
      <c r="B178" s="91"/>
      <c r="C178" s="92">
        <v>176</v>
      </c>
      <c r="D178" s="92"/>
      <c r="E178" s="93">
        <v>176</v>
      </c>
      <c r="F178" s="93"/>
      <c r="G178" s="94" t="s">
        <v>72</v>
      </c>
      <c r="H178" s="95" t="s">
        <v>173</v>
      </c>
      <c r="I178" s="96" t="s">
        <v>19</v>
      </c>
      <c r="J178" s="97">
        <v>1948</v>
      </c>
      <c r="K178" s="97">
        <v>80</v>
      </c>
      <c r="L178" s="97">
        <v>77</v>
      </c>
      <c r="M178" s="97">
        <v>80</v>
      </c>
      <c r="N178" s="97"/>
      <c r="O178" s="97">
        <v>172</v>
      </c>
      <c r="P178" s="117"/>
      <c r="Q178" s="99" t="str">
        <f t="shared" si="65"/>
        <v>C</v>
      </c>
      <c r="R178" s="100">
        <f t="shared" si="66"/>
        <v>0.00208333</v>
      </c>
      <c r="S178" s="101">
        <f t="shared" si="67"/>
        <v>0</v>
      </c>
      <c r="T178" s="101">
        <f t="shared" si="68"/>
        <v>0.9809</v>
      </c>
      <c r="U178" s="102">
        <f t="shared" si="69"/>
        <v>0</v>
      </c>
      <c r="V178" s="103">
        <f t="shared" si="70"/>
        <v>0.020833333333333332</v>
      </c>
      <c r="W178" s="104">
        <f t="shared" si="71"/>
        <v>0.01875000333333333</v>
      </c>
      <c r="X178" s="105">
        <v>0.021296299629629627</v>
      </c>
      <c r="Y178" s="106">
        <v>0.0197453737037037</v>
      </c>
      <c r="Z178" s="106">
        <v>0.021736114444444444</v>
      </c>
      <c r="AA178" s="106">
        <v>0.020034722666666664</v>
      </c>
      <c r="AB178" s="106"/>
      <c r="AC178" s="106" t="e">
        <f t="shared" si="72"/>
        <v>#DIV/0!</v>
      </c>
      <c r="AD178" s="107">
        <f t="shared" si="73"/>
        <v>13.333333333333334</v>
      </c>
      <c r="AE178" s="108">
        <f t="shared" si="74"/>
        <v>0.0031250005555555553</v>
      </c>
      <c r="AF178" s="106">
        <f t="shared" si="75"/>
        <v>0.0048611144444444445</v>
      </c>
      <c r="AG178" s="106">
        <f t="shared" si="76"/>
        <v>0.006944444444444444</v>
      </c>
      <c r="AH178" s="109">
        <f t="shared" si="77"/>
        <v>0.006944444444444444</v>
      </c>
      <c r="AJ178" s="111">
        <v>0.006944444444444444</v>
      </c>
      <c r="AK178" s="112">
        <v>0.013888888888888888</v>
      </c>
      <c r="AL178" s="113">
        <v>0.020833333333333332</v>
      </c>
    </row>
    <row r="179" spans="2:38" s="110" customFormat="1" ht="24.75" customHeight="1" hidden="1">
      <c r="B179" s="91"/>
      <c r="C179" s="92">
        <v>177</v>
      </c>
      <c r="D179" s="92"/>
      <c r="E179" s="93">
        <v>177</v>
      </c>
      <c r="F179" s="93"/>
      <c r="G179" s="120" t="s">
        <v>269</v>
      </c>
      <c r="H179" s="121" t="s">
        <v>270</v>
      </c>
      <c r="I179" s="122" t="s">
        <v>73</v>
      </c>
      <c r="J179" s="123">
        <v>1979</v>
      </c>
      <c r="K179" s="123"/>
      <c r="L179" s="123">
        <v>52</v>
      </c>
      <c r="M179" s="123"/>
      <c r="N179" s="123"/>
      <c r="O179" s="123">
        <v>161</v>
      </c>
      <c r="P179" s="117"/>
      <c r="Q179" s="99" t="str">
        <f t="shared" si="65"/>
        <v>F</v>
      </c>
      <c r="R179" s="100">
        <f t="shared" si="66"/>
        <v>0.0041666</v>
      </c>
      <c r="S179" s="101">
        <f t="shared" si="67"/>
        <v>0</v>
      </c>
      <c r="T179" s="101">
        <f t="shared" si="68"/>
        <v>0.6645923076923076</v>
      </c>
      <c r="U179" s="102">
        <f t="shared" si="69"/>
        <v>0</v>
      </c>
      <c r="V179" s="103">
        <f t="shared" si="70"/>
        <v>0.03125</v>
      </c>
      <c r="W179" s="104">
        <f t="shared" si="71"/>
        <v>0.0270834</v>
      </c>
      <c r="X179" s="105"/>
      <c r="Y179" s="106">
        <v>0.01893525185185185</v>
      </c>
      <c r="Z179" s="106"/>
      <c r="AA179" s="106"/>
      <c r="AB179" s="106"/>
      <c r="AC179" s="106" t="e">
        <f t="shared" si="72"/>
        <v>#DIV/0!</v>
      </c>
      <c r="AD179" s="107">
        <f t="shared" si="73"/>
        <v>9.23076923076923</v>
      </c>
      <c r="AE179" s="108">
        <f t="shared" si="74"/>
        <v>0.0045139</v>
      </c>
      <c r="AF179" s="106">
        <f t="shared" si="75"/>
        <v>0.006250066666666666</v>
      </c>
      <c r="AG179" s="106">
        <f t="shared" si="76"/>
        <v>0.010416666666666666</v>
      </c>
      <c r="AH179" s="109">
        <f t="shared" si="77"/>
        <v>0.010416666666666668</v>
      </c>
      <c r="AJ179" s="135">
        <v>0.010416666666666666</v>
      </c>
      <c r="AK179" s="136">
        <v>0.020833333333333332</v>
      </c>
      <c r="AL179" s="137">
        <v>0.03125</v>
      </c>
    </row>
    <row r="180" spans="2:38" s="110" customFormat="1" ht="24.75" customHeight="1" hidden="1">
      <c r="B180" s="91"/>
      <c r="C180" s="92">
        <v>178</v>
      </c>
      <c r="D180" s="92"/>
      <c r="E180" s="93">
        <v>178</v>
      </c>
      <c r="F180" s="93"/>
      <c r="G180" s="94" t="s">
        <v>59</v>
      </c>
      <c r="H180" s="95" t="s">
        <v>60</v>
      </c>
      <c r="I180" s="96" t="s">
        <v>19</v>
      </c>
      <c r="J180" s="97">
        <v>1953</v>
      </c>
      <c r="K180" s="97">
        <v>90</v>
      </c>
      <c r="L180" s="97"/>
      <c r="M180" s="97"/>
      <c r="N180" s="97"/>
      <c r="O180" s="97">
        <v>186</v>
      </c>
      <c r="P180" s="117"/>
      <c r="Q180" s="99" t="str">
        <f t="shared" si="65"/>
        <v>E</v>
      </c>
      <c r="R180" s="100">
        <f t="shared" si="66"/>
        <v>0.003819444</v>
      </c>
      <c r="S180" s="101">
        <f t="shared" si="67"/>
        <v>0</v>
      </c>
      <c r="T180" s="101">
        <f t="shared" si="68"/>
        <v>1.0857979591836735</v>
      </c>
      <c r="U180" s="102">
        <f t="shared" si="69"/>
        <v>0</v>
      </c>
      <c r="V180" s="103">
        <f t="shared" si="70"/>
        <v>0.02083333333333333</v>
      </c>
      <c r="W180" s="104">
        <f t="shared" si="71"/>
        <v>0.01701388933333333</v>
      </c>
      <c r="X180" s="105"/>
      <c r="Y180" s="106"/>
      <c r="Z180" s="119"/>
      <c r="AA180" s="106">
        <v>0.01901620414814815</v>
      </c>
      <c r="AB180" s="106">
        <v>0.019409722666666664</v>
      </c>
      <c r="AC180" s="106" t="e">
        <f t="shared" si="72"/>
        <v>#DIV/0!</v>
      </c>
      <c r="AD180" s="107">
        <f t="shared" si="73"/>
        <v>14.693877551020408</v>
      </c>
      <c r="AE180" s="108">
        <f t="shared" si="74"/>
        <v>0.0028356482222222216</v>
      </c>
      <c r="AF180" s="106">
        <f t="shared" si="75"/>
        <v>0.003125000444444444</v>
      </c>
      <c r="AG180" s="106">
        <f t="shared" si="76"/>
        <v>0.006944444444444444</v>
      </c>
      <c r="AH180" s="109">
        <f t="shared" si="77"/>
        <v>0.006944444444444444</v>
      </c>
      <c r="AJ180" s="111">
        <v>0.006944444444444444</v>
      </c>
      <c r="AK180" s="112">
        <v>0.013888888888888888</v>
      </c>
      <c r="AL180" s="113">
        <v>0.020833333333333332</v>
      </c>
    </row>
    <row r="181" spans="2:38" s="110" customFormat="1" ht="24.75" customHeight="1" hidden="1">
      <c r="B181" s="91"/>
      <c r="C181" s="92">
        <v>179</v>
      </c>
      <c r="D181" s="92"/>
      <c r="E181" s="93">
        <v>179</v>
      </c>
      <c r="F181" s="93"/>
      <c r="G181" s="94" t="s">
        <v>59</v>
      </c>
      <c r="H181" s="95" t="s">
        <v>307</v>
      </c>
      <c r="I181" s="96" t="s">
        <v>19</v>
      </c>
      <c r="J181" s="97">
        <v>1973</v>
      </c>
      <c r="K181" s="97"/>
      <c r="L181" s="97"/>
      <c r="M181" s="97">
        <v>92</v>
      </c>
      <c r="N181" s="97"/>
      <c r="O181" s="97">
        <v>188</v>
      </c>
      <c r="P181" s="117"/>
      <c r="Q181" s="99" t="str">
        <f t="shared" si="65"/>
        <v>H</v>
      </c>
      <c r="R181" s="100">
        <f t="shared" si="66"/>
        <v>0.005555</v>
      </c>
      <c r="S181" s="101">
        <f t="shared" si="67"/>
        <v>0</v>
      </c>
      <c r="T181" s="101">
        <f t="shared" si="68"/>
        <v>1.2145363636363637</v>
      </c>
      <c r="U181" s="102">
        <f t="shared" si="69"/>
        <v>0</v>
      </c>
      <c r="V181" s="103">
        <f t="shared" si="70"/>
        <v>0.020833333333333332</v>
      </c>
      <c r="W181" s="104">
        <f t="shared" si="71"/>
        <v>0.015278333333333331</v>
      </c>
      <c r="X181" s="105">
        <v>0.016539907407407406</v>
      </c>
      <c r="Y181" s="106"/>
      <c r="Z181" s="106"/>
      <c r="AA181" s="106"/>
      <c r="AB181" s="106"/>
      <c r="AC181" s="106" t="e">
        <f t="shared" si="72"/>
        <v>#DIV/0!</v>
      </c>
      <c r="AD181" s="107">
        <f t="shared" si="73"/>
        <v>16.363636363636363</v>
      </c>
      <c r="AE181" s="108">
        <f t="shared" si="74"/>
        <v>0.0025463888888888884</v>
      </c>
      <c r="AF181" s="106">
        <f t="shared" si="75"/>
        <v>0.001389444444444444</v>
      </c>
      <c r="AG181" s="106">
        <f t="shared" si="76"/>
        <v>0.006944444444444444</v>
      </c>
      <c r="AH181" s="109">
        <f t="shared" si="77"/>
        <v>0.006944444444444444</v>
      </c>
      <c r="AJ181" s="111">
        <v>0.006944444444444444</v>
      </c>
      <c r="AK181" s="112">
        <v>0.013888888888888888</v>
      </c>
      <c r="AL181" s="113">
        <v>0.020833333333333332</v>
      </c>
    </row>
    <row r="182" spans="2:38" s="110" customFormat="1" ht="24.75" customHeight="1" hidden="1">
      <c r="B182" s="91"/>
      <c r="C182" s="92">
        <v>180</v>
      </c>
      <c r="D182" s="92"/>
      <c r="E182" s="93">
        <v>180</v>
      </c>
      <c r="F182" s="93"/>
      <c r="G182" s="94" t="s">
        <v>220</v>
      </c>
      <c r="H182" s="95" t="s">
        <v>263</v>
      </c>
      <c r="I182" s="96" t="s">
        <v>19</v>
      </c>
      <c r="J182" s="97">
        <v>1927</v>
      </c>
      <c r="K182" s="97"/>
      <c r="L182" s="97">
        <v>60</v>
      </c>
      <c r="M182" s="97"/>
      <c r="N182" s="97"/>
      <c r="O182" s="97">
        <v>162</v>
      </c>
      <c r="P182" s="117"/>
      <c r="Q182" s="99" t="str">
        <f t="shared" si="65"/>
        <v>A</v>
      </c>
      <c r="R182" s="100">
        <f t="shared" si="66"/>
        <v>0</v>
      </c>
      <c r="S182" s="101">
        <f t="shared" si="67"/>
        <v>0</v>
      </c>
      <c r="T182" s="101">
        <f t="shared" si="68"/>
        <v>0.8781</v>
      </c>
      <c r="U182" s="102">
        <f t="shared" si="69"/>
        <v>0</v>
      </c>
      <c r="V182" s="103">
        <f t="shared" si="70"/>
        <v>0.020833333333333332</v>
      </c>
      <c r="W182" s="104">
        <f t="shared" si="71"/>
        <v>0.020833333333333332</v>
      </c>
      <c r="X182" s="105"/>
      <c r="Y182" s="106">
        <v>0.03318287037037037</v>
      </c>
      <c r="Z182" s="106"/>
      <c r="AA182" s="106"/>
      <c r="AB182" s="106"/>
      <c r="AC182" s="106" t="e">
        <f t="shared" si="72"/>
        <v>#DIV/0!</v>
      </c>
      <c r="AD182" s="107">
        <f t="shared" si="73"/>
        <v>12</v>
      </c>
      <c r="AE182" s="108">
        <f t="shared" si="74"/>
        <v>0.003472222222222222</v>
      </c>
      <c r="AF182" s="106">
        <f t="shared" si="75"/>
        <v>0.006944444444444444</v>
      </c>
      <c r="AG182" s="106">
        <f t="shared" si="76"/>
        <v>0.006944444444444444</v>
      </c>
      <c r="AH182" s="109">
        <f t="shared" si="77"/>
        <v>0.006944444444444444</v>
      </c>
      <c r="AJ182" s="111">
        <v>0.006944444444444444</v>
      </c>
      <c r="AK182" s="112">
        <v>0.013888888888888888</v>
      </c>
      <c r="AL182" s="113">
        <v>0.020833333333333332</v>
      </c>
    </row>
    <row r="183" spans="2:38" s="110" customFormat="1" ht="24.75" customHeight="1" hidden="1">
      <c r="B183" s="91"/>
      <c r="C183" s="92">
        <v>181</v>
      </c>
      <c r="D183" s="92"/>
      <c r="E183" s="93">
        <v>181</v>
      </c>
      <c r="F183" s="93"/>
      <c r="G183" s="94" t="s">
        <v>221</v>
      </c>
      <c r="H183" s="95" t="s">
        <v>222</v>
      </c>
      <c r="I183" s="96" t="s">
        <v>19</v>
      </c>
      <c r="J183" s="97">
        <v>1947</v>
      </c>
      <c r="K183" s="97">
        <v>65</v>
      </c>
      <c r="L183" s="97">
        <v>65</v>
      </c>
      <c r="M183" s="97">
        <v>66</v>
      </c>
      <c r="N183" s="97"/>
      <c r="O183" s="97">
        <v>167</v>
      </c>
      <c r="P183" s="117"/>
      <c r="Q183" s="99" t="str">
        <f t="shared" si="65"/>
        <v>C</v>
      </c>
      <c r="R183" s="100">
        <f t="shared" si="66"/>
        <v>0.00208333</v>
      </c>
      <c r="S183" s="101">
        <f t="shared" si="67"/>
        <v>0</v>
      </c>
      <c r="T183" s="101">
        <f t="shared" si="68"/>
        <v>0.9809</v>
      </c>
      <c r="U183" s="102">
        <f t="shared" si="69"/>
        <v>0</v>
      </c>
      <c r="V183" s="103">
        <f t="shared" si="70"/>
        <v>0.020833333333333332</v>
      </c>
      <c r="W183" s="104">
        <f t="shared" si="71"/>
        <v>0.01875000333333333</v>
      </c>
      <c r="X183" s="105">
        <v>0.019884262592592593</v>
      </c>
      <c r="Y183" s="106">
        <v>0.019583336666666666</v>
      </c>
      <c r="Z183" s="106">
        <v>0.018680558888888886</v>
      </c>
      <c r="AA183" s="106"/>
      <c r="AB183" s="106"/>
      <c r="AC183" s="106" t="e">
        <f t="shared" si="72"/>
        <v>#DIV/0!</v>
      </c>
      <c r="AD183" s="107">
        <f t="shared" si="73"/>
        <v>13.333333333333334</v>
      </c>
      <c r="AE183" s="108">
        <f t="shared" si="74"/>
        <v>0.0031250005555555553</v>
      </c>
      <c r="AF183" s="106">
        <f t="shared" si="75"/>
        <v>0.0048611144444444445</v>
      </c>
      <c r="AG183" s="106">
        <f t="shared" si="76"/>
        <v>0.006944444444444444</v>
      </c>
      <c r="AH183" s="109">
        <f t="shared" si="77"/>
        <v>0.006944444444444444</v>
      </c>
      <c r="AJ183" s="111">
        <v>0.006944444444444444</v>
      </c>
      <c r="AK183" s="112">
        <v>0.013888888888888888</v>
      </c>
      <c r="AL183" s="113">
        <v>0.020833333333333332</v>
      </c>
    </row>
    <row r="184" spans="2:38" s="110" customFormat="1" ht="24.75" customHeight="1" hidden="1">
      <c r="B184" s="91"/>
      <c r="C184" s="92">
        <v>182</v>
      </c>
      <c r="D184" s="92"/>
      <c r="E184" s="93">
        <v>182</v>
      </c>
      <c r="F184" s="93"/>
      <c r="G184" s="94" t="s">
        <v>54</v>
      </c>
      <c r="H184" s="95" t="s">
        <v>93</v>
      </c>
      <c r="I184" s="96" t="s">
        <v>19</v>
      </c>
      <c r="J184" s="97">
        <v>1992</v>
      </c>
      <c r="K184" s="97">
        <v>70</v>
      </c>
      <c r="L184" s="97">
        <v>70</v>
      </c>
      <c r="M184" s="97"/>
      <c r="N184" s="97"/>
      <c r="O184" s="97">
        <v>178</v>
      </c>
      <c r="P184" s="117"/>
      <c r="Q184" s="99" t="str">
        <f t="shared" si="65"/>
        <v>J</v>
      </c>
      <c r="R184" s="100">
        <f t="shared" si="66"/>
        <v>0.00625</v>
      </c>
      <c r="S184" s="101">
        <f t="shared" si="67"/>
        <v>0</v>
      </c>
      <c r="T184" s="101">
        <f t="shared" si="68"/>
        <v>1.2746142857142857</v>
      </c>
      <c r="U184" s="102">
        <f t="shared" si="69"/>
        <v>0</v>
      </c>
      <c r="V184" s="103">
        <f t="shared" si="70"/>
        <v>0.020833333333333332</v>
      </c>
      <c r="W184" s="104">
        <f t="shared" si="71"/>
        <v>0.014583333333333332</v>
      </c>
      <c r="X184" s="105"/>
      <c r="Y184" s="106">
        <v>0.0221875</v>
      </c>
      <c r="Z184" s="106">
        <v>0.024108796296296295</v>
      </c>
      <c r="AA184" s="106">
        <v>0.02703703703703704</v>
      </c>
      <c r="AB184" s="106"/>
      <c r="AC184" s="106" t="e">
        <f t="shared" si="72"/>
        <v>#DIV/0!</v>
      </c>
      <c r="AD184" s="107">
        <f t="shared" si="73"/>
        <v>17.142857142857142</v>
      </c>
      <c r="AE184" s="108">
        <f t="shared" si="74"/>
        <v>0.002430555555555555</v>
      </c>
      <c r="AF184" s="106">
        <f t="shared" si="75"/>
        <v>0.0006944444444444437</v>
      </c>
      <c r="AG184" s="106">
        <f t="shared" si="76"/>
        <v>0.006944444444444444</v>
      </c>
      <c r="AH184" s="109">
        <f t="shared" si="77"/>
        <v>0.006944444444444444</v>
      </c>
      <c r="AJ184" s="111">
        <v>0.006944444444444444</v>
      </c>
      <c r="AK184" s="112">
        <v>0.013888888888888888</v>
      </c>
      <c r="AL184" s="113">
        <v>0.020833333333333332</v>
      </c>
    </row>
    <row r="185" spans="2:38" s="110" customFormat="1" ht="24.75" customHeight="1" hidden="1">
      <c r="B185" s="91"/>
      <c r="C185" s="92">
        <v>183</v>
      </c>
      <c r="D185" s="92"/>
      <c r="E185" s="93">
        <v>183</v>
      </c>
      <c r="F185" s="93"/>
      <c r="G185" s="94" t="s">
        <v>87</v>
      </c>
      <c r="H185" s="95" t="s">
        <v>175</v>
      </c>
      <c r="I185" s="96" t="s">
        <v>19</v>
      </c>
      <c r="J185" s="97">
        <v>1970</v>
      </c>
      <c r="K185" s="97">
        <v>90</v>
      </c>
      <c r="L185" s="97"/>
      <c r="M185" s="97"/>
      <c r="N185" s="97"/>
      <c r="O185" s="97">
        <v>182</v>
      </c>
      <c r="P185" s="117"/>
      <c r="Q185" s="99" t="str">
        <f t="shared" si="65"/>
        <v>G</v>
      </c>
      <c r="R185" s="100">
        <f t="shared" si="66"/>
        <v>0.00520833</v>
      </c>
      <c r="S185" s="101">
        <f t="shared" si="67"/>
        <v>0</v>
      </c>
      <c r="T185" s="101">
        <f t="shared" si="68"/>
        <v>1.1865</v>
      </c>
      <c r="U185" s="102">
        <f t="shared" si="69"/>
        <v>0</v>
      </c>
      <c r="V185" s="103">
        <f t="shared" si="70"/>
        <v>0.020833333333333332</v>
      </c>
      <c r="W185" s="104">
        <f t="shared" si="71"/>
        <v>0.01562500333333333</v>
      </c>
      <c r="X185" s="105"/>
      <c r="Y185" s="106"/>
      <c r="Z185" s="119"/>
      <c r="AA185" s="119"/>
      <c r="AB185" s="119"/>
      <c r="AC185" s="106" t="e">
        <f t="shared" si="72"/>
        <v>#DIV/0!</v>
      </c>
      <c r="AD185" s="107">
        <f t="shared" si="73"/>
        <v>16</v>
      </c>
      <c r="AE185" s="108">
        <f t="shared" si="74"/>
        <v>0.002604167222222222</v>
      </c>
      <c r="AF185" s="106">
        <f t="shared" si="75"/>
        <v>0.0017361144444444443</v>
      </c>
      <c r="AG185" s="106">
        <f t="shared" si="76"/>
        <v>0.006944444444444444</v>
      </c>
      <c r="AH185" s="109">
        <f t="shared" si="77"/>
        <v>0.006944444444444444</v>
      </c>
      <c r="AJ185" s="111">
        <v>0.006944444444444444</v>
      </c>
      <c r="AK185" s="112">
        <v>0.013888888888888888</v>
      </c>
      <c r="AL185" s="113">
        <v>0.020833333333333332</v>
      </c>
    </row>
    <row r="186" spans="2:38" s="110" customFormat="1" ht="24.75" customHeight="1" hidden="1">
      <c r="B186" s="91"/>
      <c r="C186" s="92">
        <v>184</v>
      </c>
      <c r="D186" s="92"/>
      <c r="E186" s="93">
        <v>184</v>
      </c>
      <c r="F186" s="93"/>
      <c r="G186" s="94" t="s">
        <v>182</v>
      </c>
      <c r="H186" s="95" t="s">
        <v>194</v>
      </c>
      <c r="I186" s="96" t="s">
        <v>19</v>
      </c>
      <c r="J186" s="97">
        <v>1990</v>
      </c>
      <c r="K186" s="97">
        <v>63</v>
      </c>
      <c r="L186" s="97"/>
      <c r="M186" s="97"/>
      <c r="N186" s="97"/>
      <c r="O186" s="97">
        <v>180</v>
      </c>
      <c r="P186" s="117"/>
      <c r="Q186" s="99" t="str">
        <f t="shared" si="65"/>
        <v>J</v>
      </c>
      <c r="R186" s="100">
        <f t="shared" si="66"/>
        <v>0.00625</v>
      </c>
      <c r="S186" s="101">
        <f t="shared" si="67"/>
        <v>0</v>
      </c>
      <c r="T186" s="101">
        <f t="shared" si="68"/>
        <v>1.2746142857142857</v>
      </c>
      <c r="U186" s="102">
        <f t="shared" si="69"/>
        <v>0</v>
      </c>
      <c r="V186" s="103">
        <f t="shared" si="70"/>
        <v>0.020833333333333332</v>
      </c>
      <c r="W186" s="104">
        <f t="shared" si="71"/>
        <v>0.014583333333333332</v>
      </c>
      <c r="X186" s="105"/>
      <c r="Y186" s="106"/>
      <c r="Z186" s="106">
        <v>0.017847222222222223</v>
      </c>
      <c r="AA186" s="106">
        <v>0.018194444444444444</v>
      </c>
      <c r="AB186" s="106"/>
      <c r="AC186" s="106" t="e">
        <f t="shared" si="72"/>
        <v>#DIV/0!</v>
      </c>
      <c r="AD186" s="107">
        <f t="shared" si="73"/>
        <v>17.142857142857142</v>
      </c>
      <c r="AE186" s="108">
        <f t="shared" si="74"/>
        <v>0.002430555555555555</v>
      </c>
      <c r="AF186" s="106">
        <f t="shared" si="75"/>
        <v>0.0006944444444444437</v>
      </c>
      <c r="AG186" s="106">
        <f t="shared" si="76"/>
        <v>0.006944444444444444</v>
      </c>
      <c r="AH186" s="109">
        <f t="shared" si="77"/>
        <v>0.006944444444444444</v>
      </c>
      <c r="AJ186" s="111">
        <v>0.006944444444444444</v>
      </c>
      <c r="AK186" s="112">
        <v>0.013888888888888888</v>
      </c>
      <c r="AL186" s="113">
        <v>0.020833333333333332</v>
      </c>
    </row>
    <row r="187" spans="2:38" s="110" customFormat="1" ht="24.75" customHeight="1" hidden="1">
      <c r="B187" s="91"/>
      <c r="C187" s="92">
        <v>185</v>
      </c>
      <c r="D187" s="92"/>
      <c r="E187" s="93">
        <v>185</v>
      </c>
      <c r="F187" s="93"/>
      <c r="G187" s="94" t="s">
        <v>176</v>
      </c>
      <c r="H187" s="95" t="s">
        <v>177</v>
      </c>
      <c r="I187" s="96" t="s">
        <v>19</v>
      </c>
      <c r="J187" s="97">
        <v>1958</v>
      </c>
      <c r="K187" s="97">
        <v>78</v>
      </c>
      <c r="L187" s="97">
        <v>75</v>
      </c>
      <c r="M187" s="97"/>
      <c r="N187" s="97"/>
      <c r="O187" s="97">
        <v>176</v>
      </c>
      <c r="P187" s="117"/>
      <c r="Q187" s="99" t="str">
        <f t="shared" si="65"/>
        <v>E</v>
      </c>
      <c r="R187" s="100">
        <f t="shared" si="66"/>
        <v>0.003819444</v>
      </c>
      <c r="S187" s="101">
        <f t="shared" si="67"/>
        <v>0</v>
      </c>
      <c r="T187" s="101">
        <f t="shared" si="68"/>
        <v>1.0857979591836735</v>
      </c>
      <c r="U187" s="102">
        <f>1440*W187*N187*T187</f>
        <v>0</v>
      </c>
      <c r="V187" s="103">
        <f>W187+R187</f>
        <v>0.02083333333333333</v>
      </c>
      <c r="W187" s="104">
        <f t="shared" si="71"/>
        <v>0.01701388933333333</v>
      </c>
      <c r="X187" s="105"/>
      <c r="Y187" s="106">
        <v>0.025983796740740743</v>
      </c>
      <c r="Z187" s="106">
        <v>0.025879630074074074</v>
      </c>
      <c r="AA187" s="106"/>
      <c r="AB187" s="106"/>
      <c r="AC187" s="106" t="e">
        <f t="shared" si="72"/>
        <v>#DIV/0!</v>
      </c>
      <c r="AD187" s="107">
        <f>3600/(MINUTE(AE187)*60+SECOND(AE187))</f>
        <v>14.693877551020408</v>
      </c>
      <c r="AE187" s="108">
        <f t="shared" si="74"/>
        <v>0.0028356482222222216</v>
      </c>
      <c r="AF187" s="106">
        <f t="shared" si="75"/>
        <v>0.003125000444444444</v>
      </c>
      <c r="AG187" s="106">
        <f t="shared" si="76"/>
        <v>0.006944444444444444</v>
      </c>
      <c r="AH187" s="109">
        <f t="shared" si="77"/>
        <v>0.006944444444444444</v>
      </c>
      <c r="AJ187" s="111">
        <v>0.006944444444444444</v>
      </c>
      <c r="AK187" s="112">
        <v>0.013888888888888888</v>
      </c>
      <c r="AL187" s="113">
        <v>0.020833333333333332</v>
      </c>
    </row>
    <row r="188" spans="2:38" ht="24.75" customHeight="1" hidden="1" thickBot="1">
      <c r="B188" s="91"/>
      <c r="C188" s="92">
        <v>186</v>
      </c>
      <c r="D188" s="92"/>
      <c r="E188" s="93">
        <v>186</v>
      </c>
      <c r="F188" s="93"/>
      <c r="G188" s="94" t="s">
        <v>72</v>
      </c>
      <c r="H188" s="95" t="s">
        <v>186</v>
      </c>
      <c r="I188" s="96" t="s">
        <v>19</v>
      </c>
      <c r="J188" s="97">
        <v>1956</v>
      </c>
      <c r="K188" s="97">
        <v>80</v>
      </c>
      <c r="L188" s="97"/>
      <c r="M188" s="97"/>
      <c r="N188" s="97"/>
      <c r="O188" s="97">
        <v>180</v>
      </c>
      <c r="P188" s="169"/>
      <c r="Q188" s="99" t="str">
        <f t="shared" si="65"/>
        <v>E</v>
      </c>
      <c r="R188" s="100">
        <f t="shared" si="66"/>
        <v>0.003819444</v>
      </c>
      <c r="S188" s="170">
        <f t="shared" si="67"/>
        <v>0</v>
      </c>
      <c r="T188" s="101">
        <f t="shared" si="68"/>
        <v>1.0857979591836735</v>
      </c>
      <c r="U188" s="102">
        <f>1440*W188*N188*T188</f>
        <v>0</v>
      </c>
      <c r="V188" s="103">
        <f>W188+R188</f>
        <v>0.02083333333333333</v>
      </c>
      <c r="W188" s="104">
        <f t="shared" si="71"/>
        <v>0.01701388933333333</v>
      </c>
      <c r="X188" s="105"/>
      <c r="Y188" s="106"/>
      <c r="Z188" s="106">
        <v>0.019849537481481487</v>
      </c>
      <c r="AA188" s="106"/>
      <c r="AB188" s="106"/>
      <c r="AC188" s="106" t="e">
        <f t="shared" si="72"/>
        <v>#DIV/0!</v>
      </c>
      <c r="AD188" s="107">
        <f>3600/(MINUTE(AE188)*60+SECOND(AE188))</f>
        <v>14.693877551020408</v>
      </c>
      <c r="AE188" s="108">
        <f t="shared" si="74"/>
        <v>0.0028356482222222216</v>
      </c>
      <c r="AF188" s="106">
        <f t="shared" si="75"/>
        <v>0.003125000444444444</v>
      </c>
      <c r="AG188" s="106">
        <f t="shared" si="76"/>
        <v>0.006944444444444444</v>
      </c>
      <c r="AH188" s="109">
        <f t="shared" si="77"/>
        <v>0.006944444444444444</v>
      </c>
      <c r="AI188" s="110"/>
      <c r="AJ188" s="111">
        <v>0.006944444444444444</v>
      </c>
      <c r="AK188" s="112">
        <v>0.013888888888888888</v>
      </c>
      <c r="AL188" s="113">
        <v>0.020833333333333332</v>
      </c>
    </row>
    <row r="189" spans="2:47" s="110" customFormat="1" ht="24.75" customHeight="1" hidden="1">
      <c r="B189" s="91"/>
      <c r="C189" s="92">
        <v>187</v>
      </c>
      <c r="D189" s="92"/>
      <c r="E189" s="93">
        <v>187</v>
      </c>
      <c r="F189" s="171"/>
      <c r="G189" s="172"/>
      <c r="H189" s="173"/>
      <c r="I189" s="174" t="s">
        <v>19</v>
      </c>
      <c r="J189" s="175">
        <v>1900</v>
      </c>
      <c r="K189" s="175"/>
      <c r="L189" s="175"/>
      <c r="M189" s="175"/>
      <c r="N189" s="175">
        <v>99</v>
      </c>
      <c r="O189" s="175">
        <v>299</v>
      </c>
      <c r="P189" s="117"/>
      <c r="Q189" s="176" t="str">
        <f t="shared" si="65"/>
        <v>A</v>
      </c>
      <c r="R189" s="177">
        <f t="shared" si="66"/>
        <v>0</v>
      </c>
      <c r="S189" s="101">
        <f t="shared" si="67"/>
        <v>0.49748743718592964</v>
      </c>
      <c r="T189" s="101">
        <f t="shared" si="68"/>
        <v>0.8781</v>
      </c>
      <c r="U189" s="102">
        <f>1440*W189*N189*T189</f>
        <v>2607.957</v>
      </c>
      <c r="V189" s="178">
        <f>W189+R189</f>
        <v>0.020833333333333332</v>
      </c>
      <c r="W189" s="179">
        <f t="shared" si="71"/>
        <v>0.020833333333333332</v>
      </c>
      <c r="X189" s="180"/>
      <c r="Y189" s="181"/>
      <c r="Z189" s="181"/>
      <c r="AA189" s="181"/>
      <c r="AB189" s="181"/>
      <c r="AC189" s="181">
        <f t="shared" si="72"/>
        <v>0.041877104377104374</v>
      </c>
      <c r="AD189" s="182">
        <f>3600/(MINUTE(AE189)*60+SECOND(AE189))</f>
        <v>12</v>
      </c>
      <c r="AE189" s="183">
        <f t="shared" si="74"/>
        <v>0.003472222222222222</v>
      </c>
      <c r="AF189" s="181">
        <f t="shared" si="75"/>
        <v>0.006944444444444444</v>
      </c>
      <c r="AG189" s="181">
        <f t="shared" si="76"/>
        <v>0.006944444444444444</v>
      </c>
      <c r="AH189" s="184">
        <f t="shared" si="77"/>
        <v>0.006944444444444444</v>
      </c>
      <c r="AJ189" s="111">
        <v>0.006944444444444444</v>
      </c>
      <c r="AK189" s="112">
        <v>0.013888888888888888</v>
      </c>
      <c r="AL189" s="113">
        <v>0.020833333333333332</v>
      </c>
      <c r="AP189" s="114"/>
      <c r="AQ189" s="114"/>
      <c r="AR189" s="115"/>
      <c r="AS189" s="116"/>
      <c r="AT189" s="116"/>
      <c r="AU189" s="116"/>
    </row>
    <row r="190" spans="2:47" s="110" customFormat="1" ht="24.75" customHeight="1" hidden="1">
      <c r="B190" s="91"/>
      <c r="C190" s="92">
        <v>188</v>
      </c>
      <c r="D190" s="92"/>
      <c r="E190" s="93">
        <v>188</v>
      </c>
      <c r="F190" s="93"/>
      <c r="G190" s="94"/>
      <c r="H190" s="95"/>
      <c r="I190" s="122" t="s">
        <v>73</v>
      </c>
      <c r="J190" s="123">
        <v>1900</v>
      </c>
      <c r="K190" s="123"/>
      <c r="L190" s="123"/>
      <c r="M190" s="123"/>
      <c r="N190" s="123">
        <v>99</v>
      </c>
      <c r="O190" s="123">
        <v>299</v>
      </c>
      <c r="P190" s="117"/>
      <c r="Q190" s="99" t="str">
        <f t="shared" si="65"/>
        <v>B</v>
      </c>
      <c r="R190" s="100">
        <f t="shared" si="66"/>
        <v>0.0006944444444444445</v>
      </c>
      <c r="S190" s="101">
        <f t="shared" si="67"/>
        <v>0.49748743718592964</v>
      </c>
      <c r="T190" s="101">
        <f t="shared" si="68"/>
        <v>0.5837181818181818</v>
      </c>
      <c r="U190" s="102">
        <f>1440*W190*N190*T190</f>
        <v>2542.6764</v>
      </c>
      <c r="V190" s="103">
        <f>W190+R190</f>
        <v>0.03125</v>
      </c>
      <c r="W190" s="104">
        <f t="shared" si="71"/>
        <v>0.030555555555555555</v>
      </c>
      <c r="X190" s="105"/>
      <c r="Y190" s="106"/>
      <c r="Z190" s="106"/>
      <c r="AA190" s="106"/>
      <c r="AB190" s="106"/>
      <c r="AC190" s="106">
        <f t="shared" si="72"/>
        <v>0.061419753086419754</v>
      </c>
      <c r="AD190" s="107">
        <f>3600/(MINUTE(AE190)*60+SECOND(AE190))</f>
        <v>8.181818181818182</v>
      </c>
      <c r="AE190" s="108">
        <f t="shared" si="74"/>
        <v>0.005092592592592592</v>
      </c>
      <c r="AF190" s="106">
        <f t="shared" si="75"/>
        <v>0.009722222222222222</v>
      </c>
      <c r="AG190" s="106">
        <f t="shared" si="76"/>
        <v>0.010416666666666666</v>
      </c>
      <c r="AH190" s="109">
        <f t="shared" si="77"/>
        <v>0.010416666666666668</v>
      </c>
      <c r="AJ190" s="135">
        <v>0.010416666666666666</v>
      </c>
      <c r="AK190" s="136">
        <v>0.020833333333333332</v>
      </c>
      <c r="AL190" s="137">
        <v>0.03125</v>
      </c>
      <c r="AP190" s="114"/>
      <c r="AQ190" s="114"/>
      <c r="AR190" s="118"/>
      <c r="AS190" s="116"/>
      <c r="AT190" s="116"/>
      <c r="AU190" s="116"/>
    </row>
    <row r="191" spans="2:38" ht="24.75" customHeight="1" thickBot="1">
      <c r="B191" s="91"/>
      <c r="C191" s="185"/>
      <c r="D191" s="92"/>
      <c r="E191" s="93"/>
      <c r="F191" s="186"/>
      <c r="G191" s="187"/>
      <c r="H191" s="188"/>
      <c r="I191" s="189"/>
      <c r="J191" s="190"/>
      <c r="K191" s="190"/>
      <c r="L191" s="190"/>
      <c r="M191" s="190"/>
      <c r="N191" s="190"/>
      <c r="O191" s="190"/>
      <c r="P191" s="191"/>
      <c r="Q191" s="192"/>
      <c r="R191" s="193"/>
      <c r="S191" s="170"/>
      <c r="T191" s="170"/>
      <c r="U191" s="170"/>
      <c r="V191" s="194"/>
      <c r="W191" s="195"/>
      <c r="X191" s="196"/>
      <c r="Y191" s="197"/>
      <c r="Z191" s="198"/>
      <c r="AA191" s="198"/>
      <c r="AB191" s="198"/>
      <c r="AC191" s="197"/>
      <c r="AD191" s="199"/>
      <c r="AE191" s="200"/>
      <c r="AF191" s="197"/>
      <c r="AG191" s="197"/>
      <c r="AH191" s="201"/>
      <c r="AI191" s="110"/>
      <c r="AJ191" s="111"/>
      <c r="AK191" s="112"/>
      <c r="AL191" s="113"/>
    </row>
    <row r="192" spans="2:41" ht="49.5" customHeight="1"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3"/>
      <c r="T192" s="203"/>
      <c r="U192" s="203"/>
      <c r="V192" s="204" t="s">
        <v>242</v>
      </c>
      <c r="W192" s="205">
        <f>AVERAGE(W3:W79)</f>
        <v>0.019569575446849456</v>
      </c>
      <c r="X192" s="206"/>
      <c r="Y192" s="205"/>
      <c r="Z192" s="205"/>
      <c r="AA192" s="205"/>
      <c r="AB192" s="205"/>
      <c r="AC192" s="202"/>
      <c r="AD192" s="207"/>
      <c r="AE192" s="202"/>
      <c r="AF192" s="202"/>
      <c r="AG192" s="202"/>
      <c r="AH192" s="202"/>
      <c r="AI192" s="202"/>
      <c r="AJ192" s="208"/>
      <c r="AK192" s="208"/>
      <c r="AL192" s="208"/>
      <c r="AO192" s="89">
        <v>0.017050001340311337</v>
      </c>
    </row>
    <row r="193" ht="15.75">
      <c r="AD193" s="209"/>
    </row>
    <row r="197" ht="15.75">
      <c r="R197" s="89" t="s">
        <v>5</v>
      </c>
    </row>
    <row r="198" spans="18:41" ht="18">
      <c r="R198" s="210" t="s">
        <v>20</v>
      </c>
      <c r="V198" s="115" t="s">
        <v>21</v>
      </c>
      <c r="W198" s="211" t="s">
        <v>22</v>
      </c>
      <c r="X198" s="212"/>
      <c r="Y198" s="115"/>
      <c r="Z198" s="115"/>
      <c r="AA198" s="115"/>
      <c r="AB198" s="115"/>
      <c r="AC198" s="210" t="s">
        <v>23</v>
      </c>
      <c r="AD198" s="115" t="s">
        <v>21</v>
      </c>
      <c r="AE198" s="115" t="s">
        <v>22</v>
      </c>
      <c r="AO198" s="89" t="s">
        <v>22</v>
      </c>
    </row>
    <row r="199" spans="18:41" ht="18">
      <c r="R199" s="115" t="s">
        <v>24</v>
      </c>
      <c r="V199" s="115">
        <v>1941</v>
      </c>
      <c r="W199" s="213">
        <v>0</v>
      </c>
      <c r="X199" s="214"/>
      <c r="Y199" s="118"/>
      <c r="Z199" s="118"/>
      <c r="AA199" s="118"/>
      <c r="AB199" s="118"/>
      <c r="AC199" s="115" t="s">
        <v>25</v>
      </c>
      <c r="AD199" s="115">
        <v>1966</v>
      </c>
      <c r="AE199" s="118">
        <v>0.0006944444444444445</v>
      </c>
      <c r="AO199" s="89">
        <v>0</v>
      </c>
    </row>
    <row r="200" spans="18:41" ht="18">
      <c r="R200" s="115" t="s">
        <v>26</v>
      </c>
      <c r="V200" s="115">
        <v>1951</v>
      </c>
      <c r="W200" s="213">
        <v>0.00208333</v>
      </c>
      <c r="X200" s="214"/>
      <c r="Y200" s="118"/>
      <c r="Z200" s="118"/>
      <c r="AA200" s="118"/>
      <c r="AB200" s="118"/>
      <c r="AC200" s="115" t="s">
        <v>27</v>
      </c>
      <c r="AD200" s="115">
        <v>1976</v>
      </c>
      <c r="AE200" s="118">
        <v>0.002777777777777778</v>
      </c>
      <c r="AO200" s="89">
        <v>0.00208333</v>
      </c>
    </row>
    <row r="201" spans="18:41" ht="18">
      <c r="R201" s="115" t="s">
        <v>28</v>
      </c>
      <c r="V201" s="115">
        <v>1961</v>
      </c>
      <c r="W201" s="213">
        <v>0.003819444</v>
      </c>
      <c r="X201" s="214"/>
      <c r="Y201" s="118"/>
      <c r="Z201" s="118"/>
      <c r="AA201" s="118"/>
      <c r="AB201" s="118"/>
      <c r="AC201" s="115" t="s">
        <v>29</v>
      </c>
      <c r="AD201" s="115">
        <v>2011</v>
      </c>
      <c r="AE201" s="118">
        <v>0.0041666</v>
      </c>
      <c r="AO201" s="89">
        <v>0.003819444</v>
      </c>
    </row>
    <row r="202" spans="18:41" ht="18">
      <c r="R202" s="115" t="s">
        <v>30</v>
      </c>
      <c r="V202" s="115">
        <v>1971</v>
      </c>
      <c r="W202" s="213">
        <v>0.00520833</v>
      </c>
      <c r="X202" s="214"/>
      <c r="Y202" s="118"/>
      <c r="Z202" s="118"/>
      <c r="AA202" s="118"/>
      <c r="AB202" s="118"/>
      <c r="AC202" s="115"/>
      <c r="AD202" s="110"/>
      <c r="AE202" s="110"/>
      <c r="AO202" s="89">
        <v>0.00520833</v>
      </c>
    </row>
    <row r="203" spans="18:41" ht="18">
      <c r="R203" s="115" t="s">
        <v>31</v>
      </c>
      <c r="V203" s="115">
        <v>1976</v>
      </c>
      <c r="W203" s="213">
        <v>0.005555</v>
      </c>
      <c r="X203" s="214"/>
      <c r="Y203" s="118"/>
      <c r="Z203" s="118"/>
      <c r="AA203" s="118"/>
      <c r="AB203" s="118"/>
      <c r="AC203" s="110"/>
      <c r="AD203" s="110"/>
      <c r="AE203" s="110"/>
      <c r="AO203" s="89">
        <v>0.005555</v>
      </c>
    </row>
    <row r="204" spans="18:41" ht="18">
      <c r="R204" s="115" t="s">
        <v>32</v>
      </c>
      <c r="V204" s="115">
        <v>1981</v>
      </c>
      <c r="W204" s="213">
        <v>0.00590277</v>
      </c>
      <c r="X204" s="214"/>
      <c r="Y204" s="118"/>
      <c r="Z204" s="118"/>
      <c r="AA204" s="118"/>
      <c r="AB204" s="118"/>
      <c r="AC204" s="115"/>
      <c r="AD204" s="115"/>
      <c r="AE204" s="118"/>
      <c r="AO204" s="89">
        <v>0.00590277</v>
      </c>
    </row>
    <row r="205" spans="18:41" ht="18">
      <c r="R205" s="115" t="s">
        <v>33</v>
      </c>
      <c r="V205" s="115">
        <v>2011</v>
      </c>
      <c r="W205" s="213">
        <v>0.00625</v>
      </c>
      <c r="X205" s="214"/>
      <c r="Y205" s="118"/>
      <c r="Z205" s="118"/>
      <c r="AA205" s="118"/>
      <c r="AB205" s="118"/>
      <c r="AC205" s="115"/>
      <c r="AD205" s="115"/>
      <c r="AE205" s="118"/>
      <c r="AO205" s="89">
        <v>0.00625</v>
      </c>
    </row>
    <row r="206" spans="18:31" ht="18">
      <c r="R206" s="115"/>
      <c r="V206" s="110"/>
      <c r="W206" s="215"/>
      <c r="X206" s="216"/>
      <c r="Y206" s="110"/>
      <c r="Z206" s="110"/>
      <c r="AA206" s="110"/>
      <c r="AB206" s="110"/>
      <c r="AC206" s="110"/>
      <c r="AD206" s="110"/>
      <c r="AE206" s="110"/>
    </row>
  </sheetData>
  <sheetProtection/>
  <mergeCells count="1">
    <mergeCell ref="B1:AL1"/>
  </mergeCells>
  <printOptions gridLines="1"/>
  <pageMargins left="0.5" right="0.5" top="0.75" bottom="0.558" header="0.4921259845" footer="0.4921259845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F33" sqref="F33"/>
    </sheetView>
  </sheetViews>
  <sheetFormatPr defaultColWidth="8.796875" defaultRowHeight="15"/>
  <cols>
    <col min="1" max="1" width="12.09765625" style="0" customWidth="1"/>
    <col min="2" max="2" width="17.69921875" style="0" customWidth="1"/>
    <col min="3" max="3" width="12.8984375" style="0" bestFit="1" customWidth="1"/>
    <col min="6" max="6" width="12.296875" style="0" bestFit="1" customWidth="1"/>
    <col min="7" max="7" width="18.3984375" style="0" bestFit="1" customWidth="1"/>
    <col min="9" max="9" width="13.19921875" style="0" customWidth="1"/>
  </cols>
  <sheetData>
    <row r="1" spans="1:4" ht="15">
      <c r="A1" s="43" t="s">
        <v>5</v>
      </c>
      <c r="B1" s="43" t="s">
        <v>229</v>
      </c>
      <c r="C1" s="44" t="s">
        <v>230</v>
      </c>
      <c r="D1" s="44" t="s">
        <v>178</v>
      </c>
    </row>
    <row r="2" spans="1:4" ht="17.25">
      <c r="A2" s="43" t="s">
        <v>360</v>
      </c>
      <c r="B2" s="45" t="s">
        <v>361</v>
      </c>
      <c r="C2" s="46">
        <v>2008</v>
      </c>
      <c r="D2" s="46" t="s">
        <v>231</v>
      </c>
    </row>
    <row r="3" spans="1:4" ht="17.25">
      <c r="A3" s="47" t="s">
        <v>362</v>
      </c>
      <c r="B3" s="45" t="s">
        <v>363</v>
      </c>
      <c r="C3" s="46">
        <v>2007</v>
      </c>
      <c r="D3" s="46" t="s">
        <v>232</v>
      </c>
    </row>
    <row r="4" spans="1:4" ht="17.25">
      <c r="A4" s="43"/>
      <c r="B4" s="45" t="s">
        <v>364</v>
      </c>
      <c r="C4" s="46">
        <v>2007</v>
      </c>
      <c r="D4" s="46" t="s">
        <v>233</v>
      </c>
    </row>
    <row r="5" spans="1:4" ht="17.25">
      <c r="A5" s="43"/>
      <c r="B5" s="45" t="s">
        <v>365</v>
      </c>
      <c r="C5" s="46">
        <v>2009</v>
      </c>
      <c r="D5" s="46" t="s">
        <v>234</v>
      </c>
    </row>
    <row r="6" spans="1:4" ht="17.25">
      <c r="A6" s="43"/>
      <c r="B6" s="45" t="s">
        <v>366</v>
      </c>
      <c r="C6" s="46">
        <v>2009</v>
      </c>
      <c r="D6" s="46" t="s">
        <v>235</v>
      </c>
    </row>
    <row r="7" spans="1:4" ht="17.25">
      <c r="A7" s="48"/>
      <c r="B7" s="45" t="s">
        <v>367</v>
      </c>
      <c r="C7" s="46">
        <v>2009</v>
      </c>
      <c r="D7" s="46" t="s">
        <v>236</v>
      </c>
    </row>
    <row r="8" spans="1:4" ht="17.25">
      <c r="A8" s="48"/>
      <c r="B8" s="45"/>
      <c r="C8" s="46"/>
      <c r="D8" s="46"/>
    </row>
    <row r="9" spans="1:4" ht="17.25">
      <c r="A9" s="49"/>
      <c r="B9" s="50"/>
      <c r="C9" s="51"/>
      <c r="D9" s="51"/>
    </row>
    <row r="10" spans="1:4" ht="17.25">
      <c r="A10" s="43" t="s">
        <v>368</v>
      </c>
      <c r="B10" s="45"/>
      <c r="C10" s="46"/>
      <c r="D10" s="46"/>
    </row>
    <row r="11" spans="1:4" ht="17.25">
      <c r="A11" s="48" t="s">
        <v>362</v>
      </c>
      <c r="B11" s="45" t="s">
        <v>369</v>
      </c>
      <c r="C11" s="46">
        <v>2005</v>
      </c>
      <c r="D11" s="46" t="s">
        <v>231</v>
      </c>
    </row>
    <row r="12" spans="1:4" ht="17.25">
      <c r="A12" s="48"/>
      <c r="B12" s="45" t="s">
        <v>370</v>
      </c>
      <c r="C12" s="46">
        <v>2005</v>
      </c>
      <c r="D12" s="46" t="s">
        <v>232</v>
      </c>
    </row>
    <row r="13" spans="1:4" ht="17.25">
      <c r="A13" s="52"/>
      <c r="B13" s="53"/>
      <c r="C13" s="54"/>
      <c r="D13" s="46"/>
    </row>
    <row r="14" spans="1:4" ht="17.25">
      <c r="A14" s="52"/>
      <c r="B14" s="53"/>
      <c r="C14" s="54"/>
      <c r="D14" s="46"/>
    </row>
    <row r="15" spans="1:4" ht="17.25">
      <c r="A15" s="43"/>
      <c r="B15" s="45"/>
      <c r="C15" s="46"/>
      <c r="D15" s="46"/>
    </row>
    <row r="16" spans="1:4" ht="17.25">
      <c r="A16" s="49"/>
      <c r="B16" s="50"/>
      <c r="C16" s="51"/>
      <c r="D16" s="51"/>
    </row>
    <row r="17" spans="1:4" ht="17.25">
      <c r="A17" s="43" t="s">
        <v>371</v>
      </c>
      <c r="B17" s="45" t="s">
        <v>372</v>
      </c>
      <c r="C17" s="46">
        <v>2003</v>
      </c>
      <c r="D17" s="46" t="s">
        <v>231</v>
      </c>
    </row>
    <row r="18" spans="1:4" ht="18.75" customHeight="1">
      <c r="A18" s="43" t="s">
        <v>373</v>
      </c>
      <c r="B18" s="45"/>
      <c r="C18" s="46"/>
      <c r="D18" s="46"/>
    </row>
    <row r="19" spans="1:4" ht="17.25">
      <c r="A19" s="43"/>
      <c r="B19" s="55"/>
      <c r="C19" s="56"/>
      <c r="D19" s="56"/>
    </row>
    <row r="20" spans="1:4" ht="17.25">
      <c r="A20" s="43"/>
      <c r="B20" s="57"/>
      <c r="C20" s="58"/>
      <c r="D20" s="58"/>
    </row>
    <row r="21" spans="1:4" ht="17.25">
      <c r="A21" s="43" t="s">
        <v>374</v>
      </c>
      <c r="B21" s="53" t="s">
        <v>375</v>
      </c>
      <c r="C21" s="54">
        <v>2003</v>
      </c>
      <c r="D21" s="54" t="s">
        <v>231</v>
      </c>
    </row>
    <row r="22" spans="1:4" ht="17.25">
      <c r="A22" s="43"/>
      <c r="B22" s="53"/>
      <c r="C22" s="54"/>
      <c r="D22" s="54"/>
    </row>
    <row r="23" spans="1:4" ht="17.25">
      <c r="A23" s="49"/>
      <c r="B23" s="50"/>
      <c r="C23" s="51"/>
      <c r="D23" s="51"/>
    </row>
    <row r="24" spans="1:4" ht="17.25">
      <c r="A24" s="43" t="s">
        <v>376</v>
      </c>
      <c r="B24" s="57" t="s">
        <v>377</v>
      </c>
      <c r="C24" s="46">
        <v>2002</v>
      </c>
      <c r="D24" s="46" t="s">
        <v>231</v>
      </c>
    </row>
    <row r="25" spans="1:4" ht="17.25">
      <c r="A25" s="43" t="s">
        <v>378</v>
      </c>
      <c r="B25" s="55" t="s">
        <v>379</v>
      </c>
      <c r="C25" s="56">
        <v>2002</v>
      </c>
      <c r="D25" s="56" t="s">
        <v>232</v>
      </c>
    </row>
    <row r="26" spans="1:4" ht="17.25">
      <c r="A26" s="52"/>
      <c r="B26" s="45"/>
      <c r="C26" s="46"/>
      <c r="D26" s="54"/>
    </row>
    <row r="27" spans="1:4" ht="17.25">
      <c r="A27" s="43" t="s">
        <v>380</v>
      </c>
      <c r="B27" s="45" t="s">
        <v>381</v>
      </c>
      <c r="C27" s="46">
        <v>2001</v>
      </c>
      <c r="D27" s="46" t="s">
        <v>231</v>
      </c>
    </row>
    <row r="28" spans="1:4" ht="17.25">
      <c r="A28" s="43"/>
      <c r="B28" s="45" t="s">
        <v>382</v>
      </c>
      <c r="C28" s="46">
        <v>2001</v>
      </c>
      <c r="D28" s="46" t="s">
        <v>232</v>
      </c>
    </row>
    <row r="29" spans="1:4" ht="17.25">
      <c r="A29" s="49"/>
      <c r="B29" s="50"/>
      <c r="C29" s="51"/>
      <c r="D29" s="51"/>
    </row>
    <row r="30" spans="1:4" ht="17.25">
      <c r="A30" s="43" t="s">
        <v>383</v>
      </c>
      <c r="B30" s="57" t="s">
        <v>237</v>
      </c>
      <c r="C30" s="58">
        <v>2000</v>
      </c>
      <c r="D30" s="46" t="s">
        <v>231</v>
      </c>
    </row>
    <row r="31" spans="1:4" ht="17.25">
      <c r="A31" s="43" t="s">
        <v>378</v>
      </c>
      <c r="B31" s="57" t="s">
        <v>384</v>
      </c>
      <c r="C31" s="46">
        <v>2000</v>
      </c>
      <c r="D31" s="58" t="s">
        <v>232</v>
      </c>
    </row>
    <row r="32" spans="1:4" ht="17.25">
      <c r="A32" s="43"/>
      <c r="B32" s="57"/>
      <c r="C32" s="46"/>
      <c r="D32" s="58"/>
    </row>
    <row r="33" spans="1:4" ht="17.25">
      <c r="A33" s="43"/>
      <c r="B33" s="55"/>
      <c r="C33" s="56"/>
      <c r="D33" s="56"/>
    </row>
    <row r="34" spans="1:4" ht="17.25">
      <c r="A34" s="43"/>
      <c r="B34" s="57"/>
      <c r="C34" s="58"/>
      <c r="D34" s="58"/>
    </row>
    <row r="35" spans="1:4" ht="17.25">
      <c r="A35" s="43" t="s">
        <v>380</v>
      </c>
      <c r="B35" s="45" t="s">
        <v>385</v>
      </c>
      <c r="C35" s="46">
        <v>2000</v>
      </c>
      <c r="D35" s="46" t="s">
        <v>231</v>
      </c>
    </row>
    <row r="36" spans="1:4" ht="17.25">
      <c r="A36" s="43"/>
      <c r="B36" s="45"/>
      <c r="C36" s="46"/>
      <c r="D36" s="46"/>
    </row>
    <row r="37" spans="1:4" ht="17.25">
      <c r="A37" s="43"/>
      <c r="B37" s="45"/>
      <c r="C37" s="46"/>
      <c r="D37" s="46"/>
    </row>
    <row r="38" spans="1:4" ht="17.25">
      <c r="A38" s="43"/>
      <c r="B38" s="45"/>
      <c r="C38" s="46"/>
      <c r="D38" s="46"/>
    </row>
    <row r="39" spans="1:4" ht="17.25">
      <c r="A39" s="43"/>
      <c r="B39" s="45"/>
      <c r="C39" s="46"/>
      <c r="D39" s="46"/>
    </row>
    <row r="40" spans="1:4" ht="17.25">
      <c r="A40" s="49"/>
      <c r="B40" s="50"/>
      <c r="C40" s="51"/>
      <c r="D40" s="51"/>
    </row>
    <row r="41" spans="1:4" ht="17.25">
      <c r="A41" s="43" t="s">
        <v>386</v>
      </c>
      <c r="B41" s="45" t="s">
        <v>387</v>
      </c>
      <c r="C41" s="46">
        <v>1998</v>
      </c>
      <c r="D41" s="46" t="s">
        <v>231</v>
      </c>
    </row>
    <row r="42" spans="1:4" ht="17.25">
      <c r="A42" s="43" t="s">
        <v>388</v>
      </c>
      <c r="B42" s="53" t="s">
        <v>389</v>
      </c>
      <c r="C42" s="54">
        <v>1998</v>
      </c>
      <c r="D42" s="46" t="s">
        <v>232</v>
      </c>
    </row>
    <row r="43" spans="1:4" ht="17.25">
      <c r="A43" s="43"/>
      <c r="B43" s="53" t="s">
        <v>390</v>
      </c>
      <c r="C43" s="58">
        <v>1997</v>
      </c>
      <c r="D43" s="58" t="s">
        <v>233</v>
      </c>
    </row>
    <row r="44" spans="1:4" ht="17.25">
      <c r="A44" s="43"/>
      <c r="B44" s="53"/>
      <c r="C44" s="58"/>
      <c r="D44" s="46"/>
    </row>
    <row r="45" spans="1:4" ht="17.25">
      <c r="A45" s="43"/>
      <c r="B45" s="55"/>
      <c r="C45" s="56"/>
      <c r="D45" s="56"/>
    </row>
    <row r="46" spans="1:4" ht="17.25">
      <c r="A46" s="43"/>
      <c r="B46" s="45"/>
      <c r="C46" s="46"/>
      <c r="D46" s="46"/>
    </row>
    <row r="47" spans="1:4" ht="17.25">
      <c r="A47" s="43" t="s">
        <v>391</v>
      </c>
      <c r="B47" s="45" t="s">
        <v>392</v>
      </c>
      <c r="C47" s="46">
        <v>1998</v>
      </c>
      <c r="D47" s="46" t="s">
        <v>231</v>
      </c>
    </row>
    <row r="48" spans="1:4" ht="17.25">
      <c r="A48" s="48"/>
      <c r="B48" s="45"/>
      <c r="C48" s="46"/>
      <c r="D48" s="46" t="s">
        <v>232</v>
      </c>
    </row>
    <row r="49" spans="1:4" ht="17.25">
      <c r="A49" s="48"/>
      <c r="B49" s="45"/>
      <c r="C49" s="46"/>
      <c r="D49" s="46" t="s">
        <v>233</v>
      </c>
    </row>
    <row r="50" spans="1:4" ht="17.25">
      <c r="A50" s="48"/>
      <c r="B50" s="45"/>
      <c r="C50" s="46"/>
      <c r="D50" s="46" t="s">
        <v>234</v>
      </c>
    </row>
    <row r="51" spans="1:4" ht="17.25">
      <c r="A51" s="48"/>
      <c r="B51" s="45"/>
      <c r="C51" s="46"/>
      <c r="D51" s="54" t="s">
        <v>235</v>
      </c>
    </row>
    <row r="52" spans="1:4" ht="17.25">
      <c r="A52" s="49"/>
      <c r="B52" s="50"/>
      <c r="C52" s="51"/>
      <c r="D52" s="51"/>
    </row>
    <row r="53" spans="1:4" ht="17.25">
      <c r="A53" s="43" t="s">
        <v>239</v>
      </c>
      <c r="B53" s="45" t="s">
        <v>238</v>
      </c>
      <c r="C53" s="46">
        <v>1996</v>
      </c>
      <c r="D53" s="9" t="s">
        <v>231</v>
      </c>
    </row>
    <row r="54" spans="1:4" ht="15">
      <c r="A54" s="43" t="s">
        <v>393</v>
      </c>
      <c r="B54" t="s">
        <v>394</v>
      </c>
      <c r="C54" s="9">
        <v>1996</v>
      </c>
      <c r="D54" s="9" t="s">
        <v>232</v>
      </c>
    </row>
    <row r="55" spans="1:4" ht="15">
      <c r="A55" s="9"/>
      <c r="B55" t="s">
        <v>395</v>
      </c>
      <c r="C55" s="9">
        <v>1996</v>
      </c>
      <c r="D55" s="9"/>
    </row>
    <row r="56" spans="1:4" ht="15">
      <c r="A56" s="9"/>
      <c r="B56" s="59" t="s">
        <v>396</v>
      </c>
      <c r="C56" s="60">
        <v>1995</v>
      </c>
      <c r="D56" s="60"/>
    </row>
    <row r="57" spans="1:4" ht="15">
      <c r="A57" s="9"/>
      <c r="C57" s="9"/>
      <c r="D57" s="9"/>
    </row>
    <row r="58" spans="1:4" ht="17.25">
      <c r="A58" s="43" t="s">
        <v>397</v>
      </c>
      <c r="B58" s="45" t="s">
        <v>398</v>
      </c>
      <c r="C58" s="46">
        <v>1996</v>
      </c>
      <c r="D58" s="9" t="s">
        <v>231</v>
      </c>
    </row>
    <row r="59" spans="1:4" ht="17.25">
      <c r="A59" s="9"/>
      <c r="B59" s="45" t="s">
        <v>399</v>
      </c>
      <c r="C59" s="46">
        <v>1996</v>
      </c>
      <c r="D59" s="9" t="s">
        <v>232</v>
      </c>
    </row>
    <row r="63" spans="7:8" ht="17.25">
      <c r="G63" s="45"/>
      <c r="H63" s="46"/>
    </row>
    <row r="64" spans="7:8" ht="17.25">
      <c r="G64" s="45"/>
      <c r="H64" s="46"/>
    </row>
  </sheetData>
  <sheetProtection/>
  <printOptions/>
  <pageMargins left="1.13" right="0.75" top="2.88" bottom="0.5" header="0.4921259845" footer="0.492125984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J13" sqref="J13"/>
    </sheetView>
  </sheetViews>
  <sheetFormatPr defaultColWidth="8.796875" defaultRowHeight="15"/>
  <cols>
    <col min="1" max="1" width="2.796875" style="0" customWidth="1"/>
    <col min="2" max="2" width="5.796875" style="0" customWidth="1"/>
    <col min="3" max="3" width="10.796875" style="0" customWidth="1"/>
    <col min="4" max="4" width="15.796875" style="0" customWidth="1"/>
    <col min="5" max="5" width="5.796875" style="0" customWidth="1"/>
    <col min="6" max="6" width="11.69921875" style="0" customWidth="1"/>
    <col min="7" max="8" width="8.796875" style="0" customWidth="1"/>
    <col min="9" max="9" width="3.796875" style="9" customWidth="1"/>
  </cols>
  <sheetData>
    <row r="1" spans="2:8" ht="18.75" thickBot="1">
      <c r="B1" s="86" t="s">
        <v>286</v>
      </c>
      <c r="C1" s="86"/>
      <c r="D1" s="86"/>
      <c r="E1" s="86"/>
      <c r="F1" s="86"/>
      <c r="G1" s="86"/>
      <c r="H1" s="86"/>
    </row>
    <row r="2" spans="2:9" ht="99.75" customHeight="1">
      <c r="B2" s="67" t="s">
        <v>178</v>
      </c>
      <c r="C2" s="68" t="s">
        <v>3</v>
      </c>
      <c r="D2" s="68" t="s">
        <v>4</v>
      </c>
      <c r="E2" s="68" t="s">
        <v>15</v>
      </c>
      <c r="F2" s="68" t="s">
        <v>179</v>
      </c>
      <c r="G2" s="68" t="s">
        <v>8</v>
      </c>
      <c r="H2" s="68" t="s">
        <v>180</v>
      </c>
      <c r="I2" s="69" t="s">
        <v>181</v>
      </c>
    </row>
    <row r="3" spans="2:9" ht="15">
      <c r="B3" s="70">
        <v>1</v>
      </c>
      <c r="C3" s="62" t="s">
        <v>117</v>
      </c>
      <c r="D3" s="62" t="s">
        <v>341</v>
      </c>
      <c r="E3" s="79">
        <v>94</v>
      </c>
      <c r="F3" s="80">
        <v>0.005347222222222222</v>
      </c>
      <c r="G3" s="64">
        <f aca="true" t="shared" si="0" ref="G3:G13">3600/(MINUTE(H3)*60+SECOND(H3))</f>
        <v>15.584415584415584</v>
      </c>
      <c r="H3" s="65">
        <f aca="true" t="shared" si="1" ref="H3:H13">F3/2</f>
        <v>0.002673611111111111</v>
      </c>
      <c r="I3" s="81">
        <v>210</v>
      </c>
    </row>
    <row r="4" spans="2:9" ht="15">
      <c r="B4" s="70">
        <v>2</v>
      </c>
      <c r="C4" s="62" t="s">
        <v>151</v>
      </c>
      <c r="D4" s="62" t="s">
        <v>339</v>
      </c>
      <c r="E4" s="79">
        <v>63</v>
      </c>
      <c r="F4" s="80">
        <v>0.005925925925925926</v>
      </c>
      <c r="G4" s="64">
        <f t="shared" si="0"/>
        <v>14.0625</v>
      </c>
      <c r="H4" s="65">
        <f t="shared" si="1"/>
        <v>0.002962962962962963</v>
      </c>
      <c r="I4" s="81">
        <v>220</v>
      </c>
    </row>
    <row r="5" spans="2:9" ht="15">
      <c r="B5" s="70">
        <v>3</v>
      </c>
      <c r="C5" s="62" t="s">
        <v>318</v>
      </c>
      <c r="D5" s="62" t="s">
        <v>319</v>
      </c>
      <c r="E5" s="79">
        <v>2000</v>
      </c>
      <c r="F5" s="80">
        <v>0.0063425925925925915</v>
      </c>
      <c r="G5" s="64">
        <f t="shared" si="0"/>
        <v>13.138686131386862</v>
      </c>
      <c r="H5" s="65">
        <f t="shared" si="1"/>
        <v>0.0031712962962962958</v>
      </c>
      <c r="I5" s="81">
        <v>205</v>
      </c>
    </row>
    <row r="6" spans="2:9" ht="15">
      <c r="B6" s="70">
        <v>3</v>
      </c>
      <c r="C6" s="62" t="s">
        <v>156</v>
      </c>
      <c r="D6" s="62" t="s">
        <v>338</v>
      </c>
      <c r="E6" s="79">
        <v>96</v>
      </c>
      <c r="F6" s="80">
        <v>0.006458333333333333</v>
      </c>
      <c r="G6" s="64">
        <f t="shared" si="0"/>
        <v>12.903225806451612</v>
      </c>
      <c r="H6" s="65">
        <f t="shared" si="1"/>
        <v>0.0032291666666666666</v>
      </c>
      <c r="I6" s="81">
        <v>216</v>
      </c>
    </row>
    <row r="7" spans="2:9" ht="15">
      <c r="B7" s="70">
        <v>5</v>
      </c>
      <c r="C7" s="62" t="s">
        <v>53</v>
      </c>
      <c r="D7" s="62" t="s">
        <v>299</v>
      </c>
      <c r="E7" s="79">
        <v>62</v>
      </c>
      <c r="F7" s="80">
        <v>0.00693287037037037</v>
      </c>
      <c r="G7" s="64">
        <f t="shared" si="0"/>
        <v>12</v>
      </c>
      <c r="H7" s="65">
        <f t="shared" si="1"/>
        <v>0.003466435185185185</v>
      </c>
      <c r="I7" s="81">
        <v>219</v>
      </c>
    </row>
    <row r="8" spans="2:9" ht="15">
      <c r="B8" s="70">
        <v>6</v>
      </c>
      <c r="C8" s="62" t="s">
        <v>280</v>
      </c>
      <c r="D8" s="62" t="s">
        <v>299</v>
      </c>
      <c r="E8" s="79">
        <v>90</v>
      </c>
      <c r="F8" s="80">
        <v>0.008078703703703704</v>
      </c>
      <c r="G8" s="64">
        <f t="shared" si="0"/>
        <v>10.315186246418339</v>
      </c>
      <c r="H8" s="65">
        <f t="shared" si="1"/>
        <v>0.004039351851851852</v>
      </c>
      <c r="I8" s="81">
        <v>209</v>
      </c>
    </row>
    <row r="9" spans="2:9" ht="15">
      <c r="B9" s="70">
        <v>7</v>
      </c>
      <c r="C9" s="62" t="s">
        <v>336</v>
      </c>
      <c r="D9" s="62" t="s">
        <v>337</v>
      </c>
      <c r="E9" s="79">
        <v>41</v>
      </c>
      <c r="F9" s="80">
        <v>0.00832175925925926</v>
      </c>
      <c r="G9" s="64">
        <f t="shared" si="0"/>
        <v>10</v>
      </c>
      <c r="H9" s="65">
        <f t="shared" si="1"/>
        <v>0.00416087962962963</v>
      </c>
      <c r="I9" s="81">
        <v>203</v>
      </c>
    </row>
    <row r="10" spans="2:9" ht="15">
      <c r="B10" s="70">
        <v>8</v>
      </c>
      <c r="C10" s="62" t="s">
        <v>217</v>
      </c>
      <c r="D10" s="62" t="s">
        <v>340</v>
      </c>
      <c r="E10" s="79">
        <v>40</v>
      </c>
      <c r="F10" s="80">
        <v>0.008831018518518518</v>
      </c>
      <c r="G10" s="64">
        <f t="shared" si="0"/>
        <v>9.448818897637794</v>
      </c>
      <c r="H10" s="65">
        <f t="shared" si="1"/>
        <v>0.004415509259259259</v>
      </c>
      <c r="I10" s="81">
        <v>207</v>
      </c>
    </row>
    <row r="11" spans="2:9" ht="15">
      <c r="B11" s="70">
        <v>9</v>
      </c>
      <c r="C11" s="62" t="s">
        <v>227</v>
      </c>
      <c r="D11" s="62" t="s">
        <v>228</v>
      </c>
      <c r="E11" s="79">
        <v>53</v>
      </c>
      <c r="F11" s="80">
        <v>0.0096875</v>
      </c>
      <c r="G11" s="64">
        <f t="shared" si="0"/>
        <v>8.61244019138756</v>
      </c>
      <c r="H11" s="65">
        <f t="shared" si="1"/>
        <v>0.00484375</v>
      </c>
      <c r="I11" s="81">
        <v>201</v>
      </c>
    </row>
    <row r="12" spans="2:9" ht="15">
      <c r="B12" s="82">
        <v>10</v>
      </c>
      <c r="C12" s="62" t="s">
        <v>151</v>
      </c>
      <c r="D12" s="62" t="s">
        <v>152</v>
      </c>
      <c r="E12" s="79">
        <v>36</v>
      </c>
      <c r="F12" s="80">
        <v>0.013668981481481482</v>
      </c>
      <c r="G12" s="64">
        <f t="shared" si="0"/>
        <v>6.101694915254237</v>
      </c>
      <c r="H12" s="65">
        <f t="shared" si="1"/>
        <v>0.006834490740740741</v>
      </c>
      <c r="I12" s="81">
        <v>221</v>
      </c>
    </row>
    <row r="13" spans="2:9" ht="15.75" thickBot="1">
      <c r="B13" s="72">
        <v>11</v>
      </c>
      <c r="C13" s="73" t="s">
        <v>322</v>
      </c>
      <c r="D13" s="73" t="s">
        <v>323</v>
      </c>
      <c r="E13" s="83">
        <v>69</v>
      </c>
      <c r="F13" s="84">
        <v>0.013680555555555555</v>
      </c>
      <c r="G13" s="76">
        <f t="shared" si="0"/>
        <v>6.091370558375634</v>
      </c>
      <c r="H13" s="77">
        <f t="shared" si="1"/>
        <v>0.006840277777777778</v>
      </c>
      <c r="I13" s="85">
        <v>211</v>
      </c>
    </row>
  </sheetData>
  <sheetProtection/>
  <mergeCells count="1">
    <mergeCell ref="B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2"/>
  <sheetViews>
    <sheetView zoomScalePageLayoutView="0" workbookViewId="0" topLeftCell="A1">
      <selection activeCell="K9" sqref="K9"/>
    </sheetView>
  </sheetViews>
  <sheetFormatPr defaultColWidth="8.796875" defaultRowHeight="15"/>
  <cols>
    <col min="1" max="1" width="2.796875" style="0" customWidth="1"/>
    <col min="2" max="2" width="5.796875" style="0" customWidth="1"/>
    <col min="3" max="3" width="10.796875" style="0" customWidth="1"/>
    <col min="4" max="4" width="15.796875" style="0" customWidth="1"/>
    <col min="5" max="5" width="5.796875" style="0" customWidth="1"/>
    <col min="6" max="8" width="8.796875" style="0" customWidth="1"/>
    <col min="9" max="9" width="4.59765625" style="0" customWidth="1"/>
  </cols>
  <sheetData>
    <row r="1" spans="2:8" ht="18.75" thickBot="1">
      <c r="B1" s="86" t="s">
        <v>285</v>
      </c>
      <c r="C1" s="86"/>
      <c r="D1" s="86"/>
      <c r="E1" s="86"/>
      <c r="F1" s="86"/>
      <c r="G1" s="86"/>
      <c r="H1" s="86"/>
    </row>
    <row r="2" spans="2:9" ht="99.75" customHeight="1">
      <c r="B2" s="67" t="s">
        <v>178</v>
      </c>
      <c r="C2" s="68" t="s">
        <v>3</v>
      </c>
      <c r="D2" s="68" t="s">
        <v>4</v>
      </c>
      <c r="E2" s="68" t="s">
        <v>15</v>
      </c>
      <c r="F2" s="68" t="s">
        <v>179</v>
      </c>
      <c r="G2" s="68" t="s">
        <v>8</v>
      </c>
      <c r="H2" s="68" t="s">
        <v>180</v>
      </c>
      <c r="I2" s="69" t="s">
        <v>181</v>
      </c>
    </row>
    <row r="3" spans="2:9" ht="15">
      <c r="B3" s="70">
        <v>1</v>
      </c>
      <c r="C3" s="62" t="s">
        <v>187</v>
      </c>
      <c r="D3" s="62" t="s">
        <v>188</v>
      </c>
      <c r="E3" s="61">
        <v>91</v>
      </c>
      <c r="F3" s="63">
        <v>0.005578703703703704</v>
      </c>
      <c r="G3" s="64">
        <f aca="true" t="shared" si="0" ref="G3:G10">3600/(MINUTE(H3)*60+SECOND(H3))</f>
        <v>14.937759336099585</v>
      </c>
      <c r="H3" s="65">
        <f aca="true" t="shared" si="1" ref="H3:H10">F3/2</f>
        <v>0.002789351851851852</v>
      </c>
      <c r="I3" s="71">
        <v>218</v>
      </c>
    </row>
    <row r="4" spans="2:9" ht="15">
      <c r="B4" s="70">
        <v>2</v>
      </c>
      <c r="C4" s="66" t="s">
        <v>359</v>
      </c>
      <c r="D4" s="66" t="s">
        <v>190</v>
      </c>
      <c r="E4" s="61">
        <v>86</v>
      </c>
      <c r="F4" s="63">
        <v>0.005983796296296296</v>
      </c>
      <c r="G4" s="64">
        <f t="shared" si="0"/>
        <v>13.8996138996139</v>
      </c>
      <c r="H4" s="65">
        <f t="shared" si="1"/>
        <v>0.002991898148148148</v>
      </c>
      <c r="I4" s="71">
        <v>208</v>
      </c>
    </row>
    <row r="5" spans="2:9" ht="15">
      <c r="B5" s="70">
        <v>3</v>
      </c>
      <c r="C5" s="62" t="s">
        <v>331</v>
      </c>
      <c r="D5" s="62" t="s">
        <v>332</v>
      </c>
      <c r="E5" s="61">
        <v>93</v>
      </c>
      <c r="F5" s="63">
        <v>0.0061574074074074074</v>
      </c>
      <c r="G5" s="64">
        <f t="shared" si="0"/>
        <v>13.533834586466165</v>
      </c>
      <c r="H5" s="65">
        <f t="shared" si="1"/>
        <v>0.0030787037037037037</v>
      </c>
      <c r="I5" s="71">
        <v>214</v>
      </c>
    </row>
    <row r="6" spans="2:9" ht="15">
      <c r="B6" s="70">
        <v>4</v>
      </c>
      <c r="C6" s="66" t="s">
        <v>335</v>
      </c>
      <c r="D6" s="66" t="s">
        <v>248</v>
      </c>
      <c r="E6" s="61">
        <v>90</v>
      </c>
      <c r="F6" s="63">
        <v>0.006550925925925926</v>
      </c>
      <c r="G6" s="64">
        <f t="shared" si="0"/>
        <v>12.720848056537102</v>
      </c>
      <c r="H6" s="65">
        <f t="shared" si="1"/>
        <v>0.003275462962962963</v>
      </c>
      <c r="I6" s="71">
        <v>217</v>
      </c>
    </row>
    <row r="7" spans="2:9" ht="15">
      <c r="B7" s="70">
        <v>5</v>
      </c>
      <c r="C7" s="62" t="s">
        <v>330</v>
      </c>
      <c r="D7" s="62" t="s">
        <v>329</v>
      </c>
      <c r="E7" s="61">
        <v>95</v>
      </c>
      <c r="F7" s="63">
        <v>0.007349537037037037</v>
      </c>
      <c r="G7" s="64">
        <f t="shared" si="0"/>
        <v>11.320754716981131</v>
      </c>
      <c r="H7" s="65">
        <f t="shared" si="1"/>
        <v>0.0036747685185185186</v>
      </c>
      <c r="I7" s="71">
        <v>212</v>
      </c>
    </row>
    <row r="8" spans="2:9" ht="15">
      <c r="B8" s="70">
        <v>6</v>
      </c>
      <c r="C8" s="62" t="s">
        <v>187</v>
      </c>
      <c r="D8" s="62" t="s">
        <v>191</v>
      </c>
      <c r="E8" s="61">
        <v>67</v>
      </c>
      <c r="F8" s="63">
        <v>0.007685185185185185</v>
      </c>
      <c r="G8" s="64">
        <f t="shared" si="0"/>
        <v>10.843373493975903</v>
      </c>
      <c r="H8" s="65">
        <f t="shared" si="1"/>
        <v>0.0038425925925925923</v>
      </c>
      <c r="I8" s="71">
        <v>213</v>
      </c>
    </row>
    <row r="9" spans="2:9" ht="15">
      <c r="B9" s="70">
        <v>7</v>
      </c>
      <c r="C9" s="62" t="s">
        <v>333</v>
      </c>
      <c r="D9" s="62" t="s">
        <v>334</v>
      </c>
      <c r="E9" s="61">
        <v>86</v>
      </c>
      <c r="F9" s="63">
        <v>0.007743055555555556</v>
      </c>
      <c r="G9" s="64">
        <f t="shared" si="0"/>
        <v>10.746268656716419</v>
      </c>
      <c r="H9" s="65">
        <f t="shared" si="1"/>
        <v>0.003871527777777778</v>
      </c>
      <c r="I9" s="71">
        <v>215</v>
      </c>
    </row>
    <row r="10" spans="2:9" ht="15.75" thickBot="1">
      <c r="B10" s="72">
        <v>8</v>
      </c>
      <c r="C10" s="73" t="s">
        <v>189</v>
      </c>
      <c r="D10" s="73" t="s">
        <v>317</v>
      </c>
      <c r="E10" s="74">
        <v>50</v>
      </c>
      <c r="F10" s="75">
        <v>0.010752314814814814</v>
      </c>
      <c r="G10" s="76">
        <f t="shared" si="0"/>
        <v>7.758620689655173</v>
      </c>
      <c r="H10" s="77">
        <f t="shared" si="1"/>
        <v>0.005376157407407407</v>
      </c>
      <c r="I10" s="78">
        <v>200</v>
      </c>
    </row>
    <row r="11" ht="15">
      <c r="I11" s="15"/>
    </row>
    <row r="12" ht="15">
      <c r="I12" s="15"/>
    </row>
  </sheetData>
  <sheetProtection/>
  <mergeCells count="1">
    <mergeCell ref="B1:H1"/>
  </mergeCells>
  <printOptions/>
  <pageMargins left="0.75" right="0.75" top="7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6"/>
  <sheetViews>
    <sheetView zoomScalePageLayoutView="0" workbookViewId="0" topLeftCell="A1">
      <selection activeCell="I4" sqref="I4"/>
    </sheetView>
  </sheetViews>
  <sheetFormatPr defaultColWidth="8.796875" defaultRowHeight="15"/>
  <cols>
    <col min="1" max="1" width="2.796875" style="0" customWidth="1"/>
    <col min="2" max="2" width="5.796875" style="0" customWidth="1"/>
    <col min="3" max="3" width="10.796875" style="0" customWidth="1"/>
    <col min="4" max="4" width="15.796875" style="0" customWidth="1"/>
    <col min="5" max="7" width="8.796875" style="0" customWidth="1"/>
  </cols>
  <sheetData>
    <row r="1" spans="2:7" ht="18.75" thickBot="1">
      <c r="B1" s="87" t="s">
        <v>283</v>
      </c>
      <c r="C1" s="87"/>
      <c r="D1" s="87"/>
      <c r="E1" s="87"/>
      <c r="F1" s="87"/>
      <c r="G1" s="87"/>
    </row>
    <row r="2" spans="2:8" ht="99.75" customHeight="1" thickBot="1">
      <c r="B2" s="31" t="s">
        <v>178</v>
      </c>
      <c r="C2" s="32" t="s">
        <v>3</v>
      </c>
      <c r="D2" s="32" t="s">
        <v>4</v>
      </c>
      <c r="E2" s="32" t="s">
        <v>179</v>
      </c>
      <c r="F2" s="32" t="s">
        <v>8</v>
      </c>
      <c r="G2" s="42" t="s">
        <v>180</v>
      </c>
      <c r="H2" s="33" t="s">
        <v>181</v>
      </c>
    </row>
    <row r="3" spans="2:8" ht="16.5" thickBot="1">
      <c r="B3" s="17">
        <v>1</v>
      </c>
      <c r="C3" s="29" t="s">
        <v>192</v>
      </c>
      <c r="D3" s="30" t="s">
        <v>191</v>
      </c>
      <c r="E3" s="41">
        <v>0.007685185185185185</v>
      </c>
      <c r="F3" s="19">
        <f>3600/(MINUTE(G3)*60+SECOND(G3))</f>
        <v>10.843373493975903</v>
      </c>
      <c r="G3" s="23">
        <f>E3/2</f>
        <v>0.0038425925925925923</v>
      </c>
      <c r="H3" s="28">
        <v>213</v>
      </c>
    </row>
    <row r="4" spans="2:7" ht="15">
      <c r="B4" s="16"/>
      <c r="C4" s="1"/>
      <c r="D4" s="1"/>
      <c r="E4" s="14"/>
      <c r="F4" s="4"/>
      <c r="G4" s="3"/>
    </row>
    <row r="5" spans="2:7" ht="15">
      <c r="B5" s="16"/>
      <c r="C5" s="1"/>
      <c r="D5" s="1"/>
      <c r="E5" s="14"/>
      <c r="F5" s="4"/>
      <c r="G5" s="3"/>
    </row>
    <row r="6" spans="2:7" ht="15">
      <c r="B6" s="16"/>
      <c r="C6" s="1"/>
      <c r="D6" s="1"/>
      <c r="E6" s="14"/>
      <c r="F6" s="4"/>
      <c r="G6" s="3"/>
    </row>
  </sheetData>
  <sheetProtection/>
  <mergeCells count="1">
    <mergeCell ref="B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7"/>
  <sheetViews>
    <sheetView zoomScalePageLayoutView="0" workbookViewId="0" topLeftCell="A1">
      <selection activeCell="F12" sqref="F12"/>
    </sheetView>
  </sheetViews>
  <sheetFormatPr defaultColWidth="8.796875" defaultRowHeight="15"/>
  <cols>
    <col min="1" max="1" width="2.796875" style="0" customWidth="1"/>
    <col min="2" max="2" width="5.796875" style="0" customWidth="1"/>
    <col min="3" max="3" width="10.796875" style="0" customWidth="1"/>
    <col min="4" max="4" width="15.796875" style="0" customWidth="1"/>
    <col min="5" max="7" width="8.796875" style="0" customWidth="1"/>
  </cols>
  <sheetData>
    <row r="1" spans="2:7" ht="18.75" thickBot="1">
      <c r="B1" s="87" t="s">
        <v>284</v>
      </c>
      <c r="C1" s="87"/>
      <c r="D1" s="87"/>
      <c r="E1" s="87"/>
      <c r="F1" s="87"/>
      <c r="G1" s="87"/>
    </row>
    <row r="2" spans="2:8" ht="99.75" customHeight="1" thickBot="1">
      <c r="B2" s="10" t="s">
        <v>178</v>
      </c>
      <c r="C2" s="11" t="s">
        <v>3</v>
      </c>
      <c r="D2" s="11" t="s">
        <v>4</v>
      </c>
      <c r="E2" s="11" t="s">
        <v>179</v>
      </c>
      <c r="F2" s="11" t="s">
        <v>8</v>
      </c>
      <c r="G2" s="20" t="s">
        <v>180</v>
      </c>
      <c r="H2" s="12" t="s">
        <v>181</v>
      </c>
    </row>
    <row r="3" spans="2:8" ht="15.75">
      <c r="B3" s="13">
        <v>1</v>
      </c>
      <c r="C3" s="24" t="s">
        <v>316</v>
      </c>
      <c r="D3" s="25" t="s">
        <v>357</v>
      </c>
      <c r="E3" s="14">
        <v>0.01599537037037037</v>
      </c>
      <c r="F3" s="4">
        <f>3600/(MINUTE(G3)*60+SECOND(G3))</f>
        <v>15.652173913043478</v>
      </c>
      <c r="G3" s="21">
        <f>E3/6</f>
        <v>0.002665895061728395</v>
      </c>
      <c r="H3" s="22">
        <v>26</v>
      </c>
    </row>
    <row r="4" spans="2:8" ht="15.75">
      <c r="B4" s="13">
        <v>2</v>
      </c>
      <c r="C4" s="24" t="s">
        <v>278</v>
      </c>
      <c r="D4" s="25" t="s">
        <v>279</v>
      </c>
      <c r="E4" s="14">
        <v>0.020428240740740743</v>
      </c>
      <c r="F4" s="4">
        <f>3600/(MINUTE(G4)*60+SECOND(G4))</f>
        <v>12.244897959183673</v>
      </c>
      <c r="G4" s="21">
        <f>E4/6</f>
        <v>0.003404706790123457</v>
      </c>
      <c r="H4" s="27">
        <v>37</v>
      </c>
    </row>
    <row r="5" spans="2:8" ht="15.75">
      <c r="B5" s="13">
        <v>3</v>
      </c>
      <c r="C5" s="24" t="s">
        <v>277</v>
      </c>
      <c r="D5" s="25" t="s">
        <v>56</v>
      </c>
      <c r="E5" s="14">
        <v>0.02290509259259259</v>
      </c>
      <c r="F5" s="4">
        <f>3600/(MINUTE(G5)*60+SECOND(G5))</f>
        <v>10.909090909090908</v>
      </c>
      <c r="G5" s="21">
        <f>E5/6</f>
        <v>0.0038175154320987652</v>
      </c>
      <c r="H5" s="27">
        <v>21</v>
      </c>
    </row>
    <row r="6" spans="2:8" ht="15.75">
      <c r="B6" s="13">
        <v>4</v>
      </c>
      <c r="C6" s="24" t="s">
        <v>183</v>
      </c>
      <c r="D6" s="25" t="s">
        <v>240</v>
      </c>
      <c r="E6" s="14">
        <v>0.02550925925925926</v>
      </c>
      <c r="F6" s="4">
        <f>3600/(MINUTE(G6)*60+SECOND(G6))</f>
        <v>9.809264305177111</v>
      </c>
      <c r="G6" s="21">
        <f>E6/6</f>
        <v>0.004251543209876543</v>
      </c>
      <c r="H6" s="27">
        <v>22</v>
      </c>
    </row>
    <row r="7" spans="2:8" ht="16.5" thickBot="1">
      <c r="B7" s="17"/>
      <c r="C7" s="29"/>
      <c r="D7" s="30"/>
      <c r="E7" s="18"/>
      <c r="F7" s="19"/>
      <c r="G7" s="23"/>
      <c r="H7" s="28"/>
    </row>
  </sheetData>
  <sheetProtection/>
  <mergeCells count="1">
    <mergeCell ref="B1:G1"/>
  </mergeCells>
  <printOptions/>
  <pageMargins left="0.75" right="0.75" top="5.17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Jaroslav Hrubý</cp:lastModifiedBy>
  <cp:lastPrinted>2010-12-31T10:52:18Z</cp:lastPrinted>
  <dcterms:created xsi:type="dcterms:W3CDTF">1998-01-01T13:04:49Z</dcterms:created>
  <dcterms:modified xsi:type="dcterms:W3CDTF">2011-01-03T12:15:36Z</dcterms:modified>
  <cp:category/>
  <cp:version/>
  <cp:contentType/>
  <cp:contentStatus/>
</cp:coreProperties>
</file>